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to_sešit"/>
  <bookViews>
    <workbookView xWindow="660" yWindow="300" windowWidth="12480" windowHeight="11775" tabRatio="836" activeTab="0"/>
  </bookViews>
  <sheets>
    <sheet name="UVOD" sheetId="1" r:id="rId1"/>
    <sheet name="DAP1" sheetId="2" r:id="rId2"/>
    <sheet name="DAP2" sheetId="3" r:id="rId3"/>
    <sheet name="DAP3" sheetId="4" r:id="rId4"/>
    <sheet name="DAP4" sheetId="5" r:id="rId5"/>
    <sheet name="ZAV" sheetId="6" r:id="rId6"/>
    <sheet name="1Př1" sheetId="7" r:id="rId7"/>
    <sheet name="1Př2" sheetId="8" r:id="rId8"/>
    <sheet name="2Př" sheetId="9" r:id="rId9"/>
    <sheet name="3Př" sheetId="10" r:id="rId10"/>
    <sheet name="3Př_a" sheetId="11" r:id="rId11"/>
    <sheet name="6Př" sheetId="12" r:id="rId12"/>
    <sheet name="Př_b" sheetId="13" r:id="rId13"/>
    <sheet name="SP1" sheetId="14" r:id="rId14"/>
    <sheet name="SP2" sheetId="15" r:id="rId15"/>
    <sheet name="SP_Př" sheetId="16" r:id="rId16"/>
    <sheet name="ZP1" sheetId="17" r:id="rId17"/>
    <sheet name="ZP2" sheetId="18" r:id="rId18"/>
    <sheet name="Zálohy1" sheetId="19" r:id="rId19"/>
    <sheet name="Zálohy2" sheetId="20" r:id="rId20"/>
  </sheets>
  <definedNames>
    <definedName name="_xlfn.BAHTTEXT" hidden="1">#NAME?</definedName>
    <definedName name="_xlnm.Print_Area" localSheetId="6">'1Př1'!$A$1:$K$39</definedName>
    <definedName name="_xlnm.Print_Area" localSheetId="7">'1Př2'!$A$1:$G$50</definedName>
    <definedName name="_xlnm.Print_Area" localSheetId="8">'2Př'!$A$1:$J$37</definedName>
    <definedName name="_xlnm.Print_Area" localSheetId="9">'3Př'!$A$1:$G$25</definedName>
    <definedName name="_xlnm.Print_Area" localSheetId="10">'3Př_a'!$A$1:$G$23</definedName>
    <definedName name="_xlnm.Print_Area" localSheetId="11">'6Př'!$A$1:$F$36</definedName>
    <definedName name="_xlnm.Print_Area" localSheetId="1">'DAP1'!$A$1:$L$45</definedName>
    <definedName name="_xlnm.Print_Area" localSheetId="2">'DAP2'!$A$1:$J$45</definedName>
    <definedName name="_xlnm.Print_Area" localSheetId="3">'DAP3'!$A$1:$I$46</definedName>
    <definedName name="_xlnm.Print_Area" localSheetId="4">'DAP4'!$A$1:$K$51</definedName>
    <definedName name="_xlnm.Print_Area" localSheetId="12">'Př_b'!$A$1:$F$36</definedName>
    <definedName name="_xlnm.Print_Area" localSheetId="15">'SP_Př'!$A$1:$K$46</definedName>
    <definedName name="_xlnm.Print_Area" localSheetId="13">'SP1'!$A$1:$P$66</definedName>
    <definedName name="_xlnm.Print_Area" localSheetId="14">'SP2'!$A$1:$AC$63</definedName>
    <definedName name="_xlnm.Print_Area" localSheetId="0">'UVOD'!$A$1:$K$41</definedName>
    <definedName name="_xlnm.Print_Area" localSheetId="18">'Zálohy1'!$A$1:$D$41</definedName>
    <definedName name="_xlnm.Print_Area" localSheetId="19">'Zálohy2'!$A$1:$D$41</definedName>
    <definedName name="_xlnm.Print_Area" localSheetId="5">'ZAV'!$A$1:$C$48</definedName>
    <definedName name="_xlnm.Print_Area" localSheetId="16">'ZP1'!$A$1:$Q$61</definedName>
    <definedName name="_xlnm.Print_Area" localSheetId="17">'ZP2'!$A$1:$F$51</definedName>
  </definedNames>
  <calcPr fullCalcOnLoad="1"/>
</workbook>
</file>

<file path=xl/comments14.xml><?xml version="1.0" encoding="utf-8"?>
<comments xmlns="http://schemas.openxmlformats.org/spreadsheetml/2006/main">
  <authors>
    <author>Martin Štěpán</author>
  </authors>
  <commentList>
    <comment ref="D57"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15.xml><?xml version="1.0" encoding="utf-8"?>
<comments xmlns="http://schemas.openxmlformats.org/spreadsheetml/2006/main">
  <authors>
    <author>Martin Štěpán</author>
  </authors>
  <commentList>
    <comment ref="F30" authorId="0">
      <text>
        <r>
          <rPr>
            <b/>
            <sz val="8"/>
            <rFont val="Tahoma"/>
            <family val="0"/>
          </rPr>
          <t>mgr. Martin Štěpán:</t>
        </r>
        <r>
          <rPr>
            <sz val="8"/>
            <rFont val="Tahoma"/>
            <family val="0"/>
          </rPr>
          <t xml:space="preserve">
Pokud vykonáváte činnost OSVČ jako vedlejší a Váš příjem nedosáhl rozhodné částky, nemusíte být sociálně pojištěni. Pokud nechcete být sociálně pojištěni, uveďte do tohoto řádku 0.</t>
        </r>
      </text>
    </comment>
  </commentList>
</comments>
</file>

<file path=xl/comments3.xml><?xml version="1.0" encoding="utf-8"?>
<comments xmlns="http://schemas.openxmlformats.org/spreadsheetml/2006/main">
  <authors>
    <author>Martin Stepan</author>
  </authors>
  <commentList>
    <comment ref="E12" authorId="0">
      <text>
        <r>
          <rPr>
            <b/>
            <sz val="8"/>
            <rFont val="Tahoma"/>
            <family val="0"/>
          </rPr>
          <t xml:space="preserve">ASPEKT HM : Tato položka se přenáší z Přílohy 1, strana 1, kterou je potřeba vyplnit před dalším vyplňováním této stránky.
</t>
        </r>
        <r>
          <rPr>
            <sz val="8"/>
            <rFont val="Tahoma"/>
            <family val="0"/>
          </rPr>
          <t xml:space="preserve">
</t>
        </r>
      </text>
    </comment>
    <comment ref="E13" authorId="0">
      <text>
        <r>
          <rPr>
            <b/>
            <sz val="8"/>
            <rFont val="Tahoma"/>
            <family val="0"/>
          </rPr>
          <t>ASPEKT HM : Tato položka se přenáší z listu závěrka (ZAV), který je potřeba vyplnit před dalším vyplňováním této stránky.</t>
        </r>
        <r>
          <rPr>
            <sz val="8"/>
            <rFont val="Tahoma"/>
            <family val="0"/>
          </rPr>
          <t xml:space="preserve">
</t>
        </r>
      </text>
    </comment>
    <comment ref="E14" authorId="0">
      <text>
        <r>
          <rPr>
            <b/>
            <sz val="8"/>
            <rFont val="Tahoma"/>
            <family val="0"/>
          </rPr>
          <t>ASPEKT HM : Tato položka se přenáší z přílohy 2, strana 1, kterou je potřeba vyplnit před dalším vyplňováním této stránky.</t>
        </r>
      </text>
    </comment>
    <comment ref="E15" authorId="0">
      <text>
        <r>
          <rPr>
            <b/>
            <sz val="8"/>
            <rFont val="Tahoma"/>
            <family val="0"/>
          </rPr>
          <t>ASPEKT HM : Tato položka se přenáší z přílohy 2, strana 1, kterou je potřeba vyplnit před dalším vyplňováním této stránky.</t>
        </r>
        <r>
          <rPr>
            <sz val="8"/>
            <rFont val="Tahoma"/>
            <family val="0"/>
          </rPr>
          <t xml:space="preserve">
</t>
        </r>
      </text>
    </comment>
    <comment ref="F38" authorId="0">
      <text>
        <r>
          <rPr>
            <b/>
            <sz val="8"/>
            <rFont val="Tahoma"/>
            <family val="0"/>
          </rPr>
          <t xml:space="preserve">ASPEKT HM : Pokud máte příjmy ze zahraničí, nebo příjmy plynoucí za více zdaňovacích období, je potřeba před dalším vyplňováním této stránky vyplnit přílohu č. 3.
</t>
        </r>
        <r>
          <rPr>
            <sz val="8"/>
            <rFont val="Tahoma"/>
            <family val="0"/>
          </rPr>
          <t xml:space="preserve">
 </t>
        </r>
      </text>
    </comment>
  </commentList>
</comments>
</file>

<file path=xl/comments7.xml><?xml version="1.0" encoding="utf-8"?>
<comments xmlns="http://schemas.openxmlformats.org/spreadsheetml/2006/main">
  <authors>
    <author>Martin Stepan</author>
    <author>Martin Štěpán</author>
  </authors>
  <commentList>
    <comment ref="A28" authorId="0">
      <text>
        <r>
          <rPr>
            <b/>
            <sz val="8"/>
            <rFont val="Tahoma"/>
            <family val="0"/>
          </rPr>
          <t xml:space="preserve">ASPEKT HM : Tuto položku vyplní pouze poplatníci účtující v soustavě podvojného účetnictví.
</t>
        </r>
        <r>
          <rPr>
            <sz val="8"/>
            <rFont val="Tahoma"/>
            <family val="0"/>
          </rPr>
          <t xml:space="preserve">
</t>
        </r>
      </text>
    </comment>
    <comment ref="F12" authorId="1">
      <text>
        <r>
          <rPr>
            <b/>
            <sz val="8"/>
            <rFont val="Tahoma"/>
            <family val="0"/>
          </rPr>
          <t>Martin Štěpán - ASPEKT HM:</t>
        </r>
        <r>
          <rPr>
            <sz val="8"/>
            <rFont val="Tahoma"/>
            <family val="0"/>
          </rPr>
          <t xml:space="preserve">
Pokud vedete daňovou evidenci, začněte vyplňovat list ZAV.</t>
        </r>
      </text>
    </comment>
  </commentList>
</comments>
</file>

<file path=xl/sharedStrings.xml><?xml version="1.0" encoding="utf-8"?>
<sst xmlns="http://schemas.openxmlformats.org/spreadsheetml/2006/main" count="900" uniqueCount="675">
  <si>
    <t>Pojistné zaměstnanců</t>
  </si>
  <si>
    <t>Otisk podacího razítka finančního úřadu</t>
  </si>
  <si>
    <t>Formulář zpracovala ASPEKT HM, daňová, účetní a auditorská kancelář, www.danovapriznani.cz, business.center.cz</t>
  </si>
  <si>
    <t>Odst. 8 zákona (úhrada za další vzdělávání)</t>
  </si>
  <si>
    <t>DIČ (RČ)</t>
  </si>
  <si>
    <t>25 5405/P3 MFin 5405/P3 - vzor č. 3</t>
  </si>
  <si>
    <t>18. Měl/a jsem nárok na rodičovský příspěvek nebo jsem osobně pečoval/a o osobu mladší 10 let, která je závislá na péči jiné osoby ve stupni I, nebo o osobu, která je závislá na péči jiné osoby ve stupni II-IV</t>
  </si>
  <si>
    <t>21. Byl/a jsem ve vazbě nebo výkonu trestu odnětí svobody déle než 3 kalendářní měsíce :</t>
  </si>
  <si>
    <t>PŘIZNÁNÍ K DANI Z PŘÍJMU FYZICKÝCH OSOB</t>
  </si>
  <si>
    <t>D. Tabulka pro poplatníky, kteří vedou daňovou evidenci podle §7b zákona</t>
  </si>
  <si>
    <t>Peněžní prostředky na bankovních účtech *)</t>
  </si>
  <si>
    <t>Pohledávky včetně poskytnutých úvěrů a půjček</t>
  </si>
  <si>
    <t>Ostatní majetek *)</t>
  </si>
  <si>
    <t>Závazky včetně přijatých úvěrů a půjček</t>
  </si>
  <si>
    <t>*)označené údaje jsou nepovinné</t>
  </si>
  <si>
    <t>Kód státu</t>
  </si>
  <si>
    <t>Příjmy ze zdrojů v zahraničí, u nichž se použije metoda zápočtu</t>
  </si>
  <si>
    <t xml:space="preserve">Výdaje </t>
  </si>
  <si>
    <t>opravné</t>
  </si>
  <si>
    <t>dodatečné</t>
  </si>
  <si>
    <t>X</t>
  </si>
  <si>
    <t>do</t>
  </si>
  <si>
    <t>za zdaňovací období (kalendářní rok)</t>
  </si>
  <si>
    <t>Vyplní v celých Kč</t>
  </si>
  <si>
    <t>Příjmy podle § 9 zákona</t>
  </si>
  <si>
    <t>Výdaje podle § 9 zákona</t>
  </si>
  <si>
    <t>hlavní činnost</t>
  </si>
  <si>
    <t>vedlejší činnost</t>
  </si>
  <si>
    <t>Příjmy plynoucí ze zdrojů na území České republiky a příjmy plynoucí ze zdrojů v zahraničí</t>
  </si>
  <si>
    <t>**TENTO SPLÁTKOVÝ KALENDÁŘ PLATÍ PRO POPLATNÍKY, KTEŘÍ MAJÍ TERMÍN PRO ODEVZDÁNÍ DAŇOVÉHO PŘIZNÁNÍ STANOVEN NA BŘEZEN</t>
  </si>
  <si>
    <t>**TENTO SPLÁTKOVÝ KALENDÁŘ PLATÍ PRO POPLATNÍKY, KTEŘÍ MAJÍ TERMÍN PRO ODEVZDÁNÍ DAŇOVÉHO PŘIZNÁNÍ STANOVEN NA ČERVEN</t>
  </si>
  <si>
    <t>podle zákona č. 586/1992 Sb., o daních z příjmů, ve znění pozdějších předpisů ( dále jen "zákon" )</t>
  </si>
  <si>
    <t>Příjmení a jméno</t>
  </si>
  <si>
    <t>"Potvrzení o zdanitelných příjmech ze závislé činnosti a z funkčních požitků a o sražených zálohách na daň a daňovém zvýhodnění" za příslušné zdaňovací období od všech zaměstnavatelů ( např. podle § 38j odst. 3 zákona )</t>
  </si>
  <si>
    <r>
      <t>Za finanční úřad přiznanou daňovou povinnost a ztrátu vyměřil</t>
    </r>
    <r>
      <rPr>
        <vertAlign val="superscript"/>
        <sz val="8"/>
        <rFont val="Arial CE"/>
        <family val="2"/>
      </rPr>
      <t>1)</t>
    </r>
    <r>
      <rPr>
        <sz val="8"/>
        <rFont val="Arial CE"/>
        <family val="2"/>
      </rPr>
      <t xml:space="preserve"> </t>
    </r>
  </si>
  <si>
    <t>o správě daní a poplatků, ve znění pozdějších předpisů, dne</t>
  </si>
  <si>
    <t>Příjmy podle § 7 zákona</t>
  </si>
  <si>
    <t>Výdaje související s příjmy podle § 7 zákona</t>
  </si>
  <si>
    <t>omezená verze</t>
  </si>
  <si>
    <t>Formulář dále obsahuje (1) Přehled o příjmech a výdajích OSVČ pro sociální správu a (2) Přehled pro zdravotní pojišťovny ( kromě VZP )</t>
  </si>
  <si>
    <t>Tato verze je použitelná jen pro fyzické osoby, u nichž :</t>
  </si>
  <si>
    <t>* příjmy podle § 7 zákona nepřekročí částku 1.000.000,- Kč ( řádek 101 )</t>
  </si>
  <si>
    <t>* roční úhrn čistého obratu nepřekročí částku 1.000.000,- Kč</t>
  </si>
  <si>
    <t>* příjmy podle § 9 zákona nepřekročí částku 1.000.000,- Kč ( řádek 201 )</t>
  </si>
  <si>
    <t>* příjmy podle § 10 zákona nepřekročí částku 1.000.000,- Kč ( řádek 207 )</t>
  </si>
  <si>
    <t>Pokud dojde k překročených nastavených mezí, v některých polích se objeví text LIMIT, následkem čehož přestane formulář pracovat korektně.</t>
  </si>
  <si>
    <t>* daňový základ nepřekročí částku 500.000,- Kč ( řádek 42 )</t>
  </si>
  <si>
    <t>Neomezenou verzi lze stáhnout za poplatek 99,- Kč na této adrese</t>
  </si>
  <si>
    <t>Úhrn částek podle § 5, § 23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</si>
  <si>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</si>
  <si>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2. Doplňující údaje (§7 zákona)</t>
  </si>
  <si>
    <t>C. Údaje o podnikání a jiné samostatné výdělečné činnosti</t>
  </si>
  <si>
    <t>IBAN ( mezinárodní číslo účtu použijte při platbě do ciziny )</t>
  </si>
  <si>
    <t>vraťte na účet</t>
  </si>
  <si>
    <t>Předčíslí účtu</t>
  </si>
  <si>
    <t>Číslo účtu</t>
  </si>
  <si>
    <t>/</t>
  </si>
  <si>
    <t>Specifický symbol</t>
  </si>
  <si>
    <t>pošlete poštovní pou-kázkou na adresu :</t>
  </si>
  <si>
    <t>Ulice</t>
  </si>
  <si>
    <t>Číslo popisné/orient.</t>
  </si>
  <si>
    <t>Obec</t>
  </si>
  <si>
    <t>PSČ ( Post code )</t>
  </si>
  <si>
    <t>Stát</t>
  </si>
  <si>
    <t>Odst. 1 zákona (hodnota daru/darů)</t>
  </si>
  <si>
    <t>Odst. 3 a 4 zákona (odečet úroků)</t>
  </si>
  <si>
    <t>7. Údaje o OSVČ, se kterou je vykonávána spolupráce</t>
  </si>
  <si>
    <t>Datum narození</t>
  </si>
  <si>
    <t>Název příslušné OSSZ/PSSZ</t>
  </si>
  <si>
    <t>Prohlašuji, že všechny údaje uvedené v tomto Přehledu jsou pravdivé, a že OSSZ/PSSZ ohlásím všechny změny údajů, a to do 8 dnů ode dne, kdy jsem se o těchto změnách dozvěděl/a.</t>
  </si>
  <si>
    <t>Datum vyplnění formuláře</t>
  </si>
  <si>
    <t>Počet příloh</t>
  </si>
  <si>
    <t>Podpis (a razítko) OSVČ</t>
  </si>
  <si>
    <t>Podpis a razítko OSSZ</t>
  </si>
  <si>
    <t>strana 2</t>
  </si>
  <si>
    <t>5. Způsob použití přeplatku</t>
  </si>
  <si>
    <t>Poznámka :</t>
  </si>
  <si>
    <r>
      <t>B. Druh činnosti</t>
    </r>
    <r>
      <rPr>
        <b/>
        <vertAlign val="superscript"/>
        <sz val="8"/>
        <rFont val="Arial CE"/>
        <family val="2"/>
      </rPr>
      <t xml:space="preserve"> 2)</t>
    </r>
  </si>
  <si>
    <t>Sazba výdajů % z příjmů</t>
  </si>
  <si>
    <t>Název hlavní ( převažující ) činnosti</t>
  </si>
  <si>
    <t>Název dalších činností</t>
  </si>
  <si>
    <r>
      <t xml:space="preserve">Uplatňuji výdaje procentem z příjmů ( 30 % ) </t>
    </r>
    <r>
      <rPr>
        <vertAlign val="superscript"/>
        <sz val="8"/>
        <rFont val="Arial CE"/>
        <family val="0"/>
      </rPr>
      <t>1)</t>
    </r>
  </si>
  <si>
    <t>Platební kalendář daňových povinností 2009-2010</t>
  </si>
  <si>
    <t>25 5405 Mfin 5405 vzor č.15</t>
  </si>
  <si>
    <t>Datum podání přehledu (vyplňuje ZP)</t>
  </si>
  <si>
    <t>Razítko podatelny ZP, podpis</t>
  </si>
  <si>
    <t>Číslo pojištěnce z průkazu pojištěnce ZP (rodné číslo)</t>
  </si>
  <si>
    <t>Prohlašuji, že všechny údaje v tomto PŘEHLEDU jsou pravdivé a že oznámím ZP všechny změny údajů,  a to do 8 dnů ode dne, kdy jsem se o změněné skutečnosti dozvěděl.</t>
  </si>
  <si>
    <t>ZDRAVOTNÍ POJIŠŤOVNA</t>
  </si>
  <si>
    <t xml:space="preserve">Kód : </t>
  </si>
  <si>
    <t>Záznamy  ZP</t>
  </si>
  <si>
    <t>Záznamy ZP</t>
  </si>
  <si>
    <t xml:space="preserve">Doplatek je nutno poukázat na účet územního pracoviště ZP. ( viz bod 4 Poučení ) </t>
  </si>
  <si>
    <t>Úhrn zaplacených záloh na pojistné za měsíce roku 2008, odvedených na účet ZP, a nevráceného přeplatku podle Přehledu za rok 2007, použitého na úhradu záloh v roce 2008 ( viz bod 7 Poučení ).</t>
  </si>
  <si>
    <t>Z toho počet měsíců, kdy byla OSVČ pojištěna u ZP.</t>
  </si>
  <si>
    <t>Rezervy na začátku zdaňovacího období</t>
  </si>
  <si>
    <t>Rezervy na konci zdaňovacího období</t>
  </si>
  <si>
    <t>ČR</t>
  </si>
  <si>
    <t>Peněžní prostředky v hotovosti *)</t>
  </si>
  <si>
    <t>Jste-li účastníkem sdružení, které není právnickou osobou, vyplňte údaje o ostatních členech sdružení.</t>
  </si>
  <si>
    <r>
      <t>G. Údaje o spolupracující osobě</t>
    </r>
    <r>
      <rPr>
        <b/>
        <i/>
        <vertAlign val="superscript"/>
        <sz val="8"/>
        <rFont val="Arial CE"/>
        <family val="2"/>
      </rPr>
      <t>2)</t>
    </r>
  </si>
  <si>
    <t>Jste-li osoba, která rozděluje příjmy a výdaje podle § 13 zákona, uveďte údaje o spolupracující osobě.</t>
  </si>
  <si>
    <t>Jste-li spolupracující osoba podle § 13 zákona, uveďte údaje o osobě, která na Vás rozdělila příjmy a výdaje.</t>
  </si>
  <si>
    <t>1) Z předtištěných možností v rámečku vyberte odpovídající varantu a označte křížkem.</t>
  </si>
  <si>
    <t>1. Výpočet dílčího základu daně z příjmů  z pronájmu (§9 zákona)</t>
  </si>
  <si>
    <t>formulář je platný pro zdaňovací období započatá v roce 2008</t>
  </si>
  <si>
    <t>Příjmy plynoucí ze zdrojů na území České republiky a příjmy  ze zdrojů v zahraničí</t>
  </si>
  <si>
    <t>Úhrn částek podle § 5, § 23 a ostatní úpravy podle zákona zvyšující rozdíl mezi příjmy a výdaji nebo výsledek hospodaření před zdaněním (zisk,ztráta).</t>
  </si>
  <si>
    <t>Úhrn částek podle § 5, § 23  a ostatní úpravy podle zákona snižující rozdíl mezi příjmy a výdaji nebo výsledek hospodaření před zdaněním (zisk,ztráta).</t>
  </si>
  <si>
    <t>2. Výpočet dílčího základu daně z příjmů  z ostatních příjmů (§10 zákona)</t>
  </si>
  <si>
    <t>Rozdíl                                (sloupec 2-sloupec 3)</t>
  </si>
  <si>
    <t>Výdaje podle § 10 zákona ( maximálně do výše příjmů )</t>
  </si>
  <si>
    <r>
      <t>Prohlášení</t>
    </r>
    <r>
      <rPr>
        <sz val="10"/>
        <rFont val="Arial CE"/>
        <family val="2"/>
      </rPr>
      <t xml:space="preserve"> </t>
    </r>
    <r>
      <rPr>
        <sz val="10"/>
        <rFont val="Arial CE"/>
        <family val="0"/>
      </rPr>
      <t>*):</t>
    </r>
  </si>
  <si>
    <r>
      <t xml:space="preserve">  A</t>
    </r>
    <r>
      <rPr>
        <sz val="9"/>
        <rFont val="Arial CE"/>
        <family val="0"/>
      </rPr>
      <t xml:space="preserve">    V roce 2008 pro mne neplatila povinnost hradit </t>
    </r>
    <r>
      <rPr>
        <b/>
        <sz val="9"/>
        <rFont val="Arial CE"/>
        <family val="0"/>
      </rPr>
      <t>zálohy</t>
    </r>
    <r>
      <rPr>
        <sz val="9"/>
        <rFont val="Arial CE"/>
        <family val="0"/>
      </rPr>
      <t xml:space="preserve"> na pojistné v měsících :</t>
    </r>
  </si>
  <si>
    <t xml:space="preserve">        ( uveďte písmeno a nebo b podle bodu 9 Poučení )                              zkrácené označení :        a - zaměstnání</t>
  </si>
  <si>
    <t xml:space="preserve">                            b - nemoc OSVČ</t>
  </si>
  <si>
    <r>
      <t xml:space="preserve">  B</t>
    </r>
    <r>
      <rPr>
        <sz val="9"/>
        <rFont val="Arial CE"/>
        <family val="0"/>
      </rPr>
      <t xml:space="preserve">    V roce 2008 pro mne </t>
    </r>
    <r>
      <rPr>
        <b/>
        <sz val="9"/>
        <rFont val="Arial CE"/>
        <family val="0"/>
      </rPr>
      <t>nebyl stanoven minimální vyměřovací základ</t>
    </r>
    <r>
      <rPr>
        <sz val="9"/>
        <rFont val="Arial CE"/>
        <family val="0"/>
      </rPr>
      <t xml:space="preserve"> v měsících :</t>
    </r>
  </si>
  <si>
    <t xml:space="preserve">        ( uveďte písmeno a až f podle bodu 10 Poučení )                zkrácené označení :     a - stát                       d - osoba s postižením</t>
  </si>
  <si>
    <t xml:space="preserve">        b - zaměstnání          e - důchodový věk</t>
  </si>
  <si>
    <t xml:space="preserve">        c - nemocenské        f - péče o děti</t>
  </si>
  <si>
    <t xml:space="preserve">                  Použijte v řádku 6 Přehledu.</t>
  </si>
  <si>
    <t>Při volbě písmene f, uveďte rodná čísla dětí :</t>
  </si>
  <si>
    <t>Podpis :</t>
  </si>
  <si>
    <t>za rok 2008</t>
  </si>
  <si>
    <r>
      <t xml:space="preserve">Příjmy ze samostatné výdělečné činnosti v roce 2008 </t>
    </r>
    <r>
      <rPr>
        <i/>
        <sz val="8"/>
        <rFont val="Arial CE"/>
        <family val="0"/>
      </rPr>
      <t>( viz bod 2 Poučení )</t>
    </r>
  </si>
  <si>
    <r>
      <t xml:space="preserve">Výdaje vynaložené na dosažení, zajištění a udržení příjmů ze samostatné výdělečné činnost v roce 2008 </t>
    </r>
    <r>
      <rPr>
        <i/>
        <sz val="8"/>
        <rFont val="Arial CE"/>
        <family val="0"/>
      </rPr>
      <t>( viz bod 2 Poučení )</t>
    </r>
  </si>
  <si>
    <t xml:space="preserve">Vyměřovací základ zaměstnance za rok 2008 : </t>
  </si>
  <si>
    <t>Počet kalendářních měsíců, ve kterých v roce 2008 trvala samostatná výdělečná činnost.</t>
  </si>
  <si>
    <r>
      <t xml:space="preserve">Počet kalendářních měsíců, ve kterých byla samostatná výdělečná činnost v roce 2008 hlavním zdrojem příjmů. Neuvádějí se takové měsíce, ve kterých OSVČ patřila po celý kalendářní měsíc mezi osoby, kterým nebyl stanoven minimální vyměřovací základ </t>
    </r>
    <r>
      <rPr>
        <i/>
        <sz val="8"/>
        <rFont val="Arial CE"/>
        <family val="0"/>
      </rPr>
      <t>( viz bod 10 a 11 Poučení a bod B Prohlášení )</t>
    </r>
  </si>
  <si>
    <t>10 780 x řádek 6</t>
  </si>
  <si>
    <t>0,50 x ( řádek 1 - řádek 2 )</t>
  </si>
  <si>
    <r>
      <t xml:space="preserve">Pokud OSVČ nebyla v roce 2008 zaměstnancem, nebo neuplatňuje snížení maximálního vyměřovacího základu OSVČ, zapíše se 0. Pokud OSVČ uplatňuje snížení maximálního vyměřovacího základu, zapíše úhrn vyměřovacích základů pro odvod pojistného na zdravotní pojištění zaměstnance, kterých dosáhla v roce 2008 u všech zaměstnavatelů. Tuto částku doloží OSVČ potvrzením od zaměstnavatelů. </t>
    </r>
    <r>
      <rPr>
        <i/>
        <sz val="8"/>
        <rFont val="Arial CE"/>
        <family val="0"/>
      </rPr>
      <t>( viz bod 3 Poučení )</t>
    </r>
  </si>
  <si>
    <t>Pokud je tato částka menší než částka řádku 9, zapíše se částka řádku 9.</t>
  </si>
  <si>
    <t>Částka přesahující maximální vyměřovací základ :</t>
  </si>
  <si>
    <t>( řádek 12 + řádek 3 ) - 1 034 880</t>
  </si>
  <si>
    <t>Pokud je tato částka menší než 0, zapíše se 0.</t>
  </si>
  <si>
    <t xml:space="preserve">Vyměřovací základ OSVČ za rok 2008 : </t>
  </si>
  <si>
    <t>řádek 12 - řádek 13</t>
  </si>
  <si>
    <t>Pojistné za rok 2008 :</t>
  </si>
  <si>
    <t xml:space="preserve">                  0,135 x řádek 14 </t>
  </si>
  <si>
    <r>
      <t xml:space="preserve">Pokud záloha vyjde větší než </t>
    </r>
    <r>
      <rPr>
        <b/>
        <sz val="8"/>
        <rFont val="Arial CE"/>
        <family val="0"/>
      </rPr>
      <t>12 720</t>
    </r>
    <r>
      <rPr>
        <sz val="8"/>
        <rFont val="Arial CE"/>
        <family val="0"/>
      </rPr>
      <t xml:space="preserve">, zapíše se </t>
    </r>
    <r>
      <rPr>
        <b/>
        <sz val="8"/>
        <rFont val="Arial CE"/>
        <family val="0"/>
      </rPr>
      <t>12 720</t>
    </r>
    <r>
      <rPr>
        <sz val="8"/>
        <rFont val="Arial CE"/>
        <family val="0"/>
      </rPr>
      <t xml:space="preserve">. </t>
    </r>
    <r>
      <rPr>
        <i/>
        <sz val="8"/>
        <rFont val="Arial CE"/>
        <family val="0"/>
      </rPr>
      <t>( viz bod 12 Poučení )</t>
    </r>
  </si>
  <si>
    <r>
      <t xml:space="preserve">Pokud záloha podle vzorce vyjde menší než částka </t>
    </r>
    <r>
      <rPr>
        <b/>
        <sz val="8"/>
        <rFont val="Arial CE"/>
        <family val="0"/>
      </rPr>
      <t>1 590</t>
    </r>
    <r>
      <rPr>
        <sz val="8"/>
        <rFont val="Arial CE"/>
        <family val="0"/>
      </rPr>
      <t xml:space="preserve"> : </t>
    </r>
    <r>
      <rPr>
        <b/>
        <sz val="8"/>
        <rFont val="Arial CE"/>
        <family val="0"/>
      </rPr>
      <t>*)</t>
    </r>
  </si>
  <si>
    <r>
      <t xml:space="preserve"> - zapíše se částka </t>
    </r>
    <r>
      <rPr>
        <b/>
        <sz val="8"/>
        <rFont val="Arial CE"/>
        <family val="0"/>
      </rPr>
      <t>1 590</t>
    </r>
  </si>
  <si>
    <t>- ponechá se částka vypočtená podle vzorce</t>
  </si>
  <si>
    <t>zapíše se 0 a do závorky částka vypočítaná dle vzorce.</t>
  </si>
  <si>
    <t>*) označte křížkem dpovídající variantu</t>
  </si>
  <si>
    <r>
      <t xml:space="preserve">a) jsem OSVČ, pro kterou platí minimální vyměřovací základ </t>
    </r>
    <r>
      <rPr>
        <i/>
        <sz val="8"/>
        <rFont val="Arial CE"/>
        <family val="0"/>
      </rPr>
      <t>( viz bod 12 Poučení )</t>
    </r>
  </si>
  <si>
    <r>
      <t xml:space="preserve">c) jsem OSVČ, která je zároveň zaměstnána, samostatná výdělečná činnost není hlavním zdrojem mých příjmů a nejsem povinna platit zálohy na pojistné </t>
    </r>
    <r>
      <rPr>
        <i/>
        <sz val="8"/>
        <rFont val="Arial CE"/>
        <family val="0"/>
      </rPr>
      <t xml:space="preserve">( viz body 9 a 13 Poučení ), </t>
    </r>
  </si>
  <si>
    <r>
      <t xml:space="preserve">b) jsem OSVČ, pro kterou není stanoven minimální vyměřovací základ </t>
    </r>
    <r>
      <rPr>
        <i/>
        <sz val="8"/>
        <rFont val="Arial CE"/>
        <family val="0"/>
      </rPr>
      <t>( viz bod 10 Poučení )</t>
    </r>
  </si>
  <si>
    <t>Vyplní  pojištěnec ( Kč, měsíce )</t>
  </si>
  <si>
    <t>VYPLNÍ FINANČNÍ ÚŘAD</t>
  </si>
  <si>
    <t>Celková daňová povinnost :</t>
  </si>
  <si>
    <t xml:space="preserve">Měsíc </t>
  </si>
  <si>
    <t>Daň z</t>
  </si>
  <si>
    <t>Sociální</t>
  </si>
  <si>
    <t xml:space="preserve">Zdravotní </t>
  </si>
  <si>
    <t>příjmu</t>
  </si>
  <si>
    <t>pojištění</t>
  </si>
  <si>
    <t>Datum přerušení činnosti</t>
  </si>
  <si>
    <t>Datum ukončení činnosti</t>
  </si>
  <si>
    <t>Datum obnovení činnosti</t>
  </si>
  <si>
    <t>PŘÍLOHA č. 1</t>
  </si>
  <si>
    <t>( 1 )</t>
  </si>
  <si>
    <t>( 2 )</t>
  </si>
  <si>
    <t>4. ODDÍL - Daň celkem, ztráta</t>
  </si>
  <si>
    <t>Variabilní symbol</t>
  </si>
  <si>
    <r>
      <t>Uplatňuji výdaje procentem z příjmů</t>
    </r>
    <r>
      <rPr>
        <vertAlign val="superscript"/>
        <sz val="8"/>
        <rFont val="Arial CE"/>
        <family val="2"/>
      </rPr>
      <t>1</t>
    </r>
    <r>
      <rPr>
        <sz val="8"/>
        <rFont val="Arial CE"/>
        <family val="2"/>
      </rPr>
      <t>)</t>
    </r>
  </si>
  <si>
    <t>Výpočet dílčího základu daně z příjmů z podnikání a z jiné samostatné výdělečné činnosti (§7 zákona)</t>
  </si>
  <si>
    <t>1. Výpočet dílčího základu daně z příjmů z podnikání a z jiné samostatné výdělečné činnosti (§7 zákona)</t>
  </si>
  <si>
    <t>A. Údaje o obratu a odpisech</t>
  </si>
  <si>
    <t>Datum zahájení podnikání</t>
  </si>
  <si>
    <t>Na konci zdaňovacího období</t>
  </si>
  <si>
    <t>Na začátku zdaňovacího období</t>
  </si>
  <si>
    <t>Peněžní prostředky v hotovosti</t>
  </si>
  <si>
    <t>Peněžní prostředky na bankovních účtech</t>
  </si>
  <si>
    <t>Rezervy</t>
  </si>
  <si>
    <t>9.</t>
  </si>
  <si>
    <t>8.</t>
  </si>
  <si>
    <t>7.</t>
  </si>
  <si>
    <t>6.</t>
  </si>
  <si>
    <t>4.</t>
  </si>
  <si>
    <r>
      <t>F.Údaje o účastnících sdružení</t>
    </r>
    <r>
      <rPr>
        <b/>
        <i/>
        <vertAlign val="superscript"/>
        <sz val="8"/>
        <rFont val="Arial CE"/>
        <family val="2"/>
      </rPr>
      <t>2)</t>
    </r>
  </si>
  <si>
    <t>Podíl na příjmech a výdajích v %</t>
  </si>
  <si>
    <t>Než začnete vyplňovat tiskopis, přečtěte si, prosím, pokyny.</t>
  </si>
  <si>
    <t>Adresa bydliště (místa trvalého pobytu) v den podání DAP</t>
  </si>
  <si>
    <t>Adresa bydliště (místa trvalého pobytu) k poslednímu dni kalendářního roku, za který se daň vyměřuje</t>
  </si>
  <si>
    <t>Řádky 23 až 28 vyplňte pouze v případě, že nemáte bydliště (trvalý pobyt) na území České republiky.</t>
  </si>
  <si>
    <t xml:space="preserve">5. ODDÍL - Uplatnění slev na dani a daňového zvýhodnění </t>
  </si>
  <si>
    <t>Úhrn nezdanitelných částí základu daně a položek odčitatelných od základu daně ( ř.46 + ř.47 + ř.48 + ř.49 + ř.50 + ř.51 + ř. 52 + ř.53  )</t>
  </si>
  <si>
    <t>Tab.č.1 ÚDAJE O STAROBNÍM DUCHODU A ÚDAJE O MANŽELCE ( MANŽELOVI )</t>
  </si>
  <si>
    <t>65a)</t>
  </si>
  <si>
    <t>65b)</t>
  </si>
  <si>
    <t>Tab.č.2 ÚDAJE O DĚTECH ŽIJÍCÍCH V DOMÁCNOSTI</t>
  </si>
  <si>
    <t>Daň po uplatnění slevy podle § 35c zákona ( ř. 71 - ř. 73 )</t>
  </si>
  <si>
    <t>Daňový bonus ( ř. 72 - ř. 73 )</t>
  </si>
  <si>
    <t>Rozdíl na daňovém bonusu ( ř. 75 - ř. 76 )</t>
  </si>
  <si>
    <t>6. ODDÍL - Dodatečné DAP</t>
  </si>
  <si>
    <t>7. ODDÍL - Placení daně</t>
  </si>
  <si>
    <t>Zjištěná ztráta podle § 41 zákona č.  337/1992 Sb., o správě daní a poplatků, ve znění pozdějších předpisů (ř. 61)</t>
  </si>
  <si>
    <r>
      <t>I. Údaje o veřejné obchodní společnosti nebo komanditní společnosti</t>
    </r>
    <r>
      <rPr>
        <b/>
        <i/>
        <vertAlign val="superscript"/>
        <sz val="8"/>
        <rFont val="Arial CE"/>
        <family val="2"/>
      </rPr>
      <t>2)</t>
    </r>
  </si>
  <si>
    <t>ke dni  31.12.2008</t>
  </si>
  <si>
    <t>Přehled o příjmech a výdajích OSVČ za rok 2008</t>
  </si>
  <si>
    <t>14. Rozhodnutí finančního úřadu o prodloužení lhůty pro předložení daňového přiznání :</t>
  </si>
  <si>
    <t>15. Protokol o platbě daně z příjmů paušální částkou předložen dne :</t>
  </si>
  <si>
    <t>3. Vedlejší samostatná výdělečná činnost-podle ust. § 9 odst. 6 písm. a) až f)  zák. č. 155/1995 Sb. v roce 2008</t>
  </si>
  <si>
    <t>řádky 26a a 27a se vyplňují pouze v tom případě, byla-li vykonávána hlavní i vedlejší činnost ( čtěte Pokyny )</t>
  </si>
  <si>
    <t>30. Vyměřovací základ ze zaměstnání :</t>
  </si>
  <si>
    <t>29. Určený vyměřovací základ :</t>
  </si>
  <si>
    <t>34. Úhrn zaplacených záloh na DP :</t>
  </si>
  <si>
    <t>33. Pojistné na DP :</t>
  </si>
  <si>
    <t>32. Vyměřovací základ ze SVČ :</t>
  </si>
  <si>
    <t>35. Rozdíl mezi Pojistným ( 33 ) a úhrnem zaplacených záloh ( 34 ) :</t>
  </si>
  <si>
    <t>ČSSZ-89 324 6 I/2009</t>
  </si>
  <si>
    <t>31. Součet řádků 29 a 30 :</t>
  </si>
  <si>
    <t>Přehled o příjmech a výdajích OSVČ za rok 2008 - 2.strana</t>
  </si>
  <si>
    <t>1/09</t>
  </si>
  <si>
    <t>2/09</t>
  </si>
  <si>
    <t>3/09</t>
  </si>
  <si>
    <t>4/09</t>
  </si>
  <si>
    <t>5/09</t>
  </si>
  <si>
    <t>6/09</t>
  </si>
  <si>
    <t>7/09</t>
  </si>
  <si>
    <t>8/09</t>
  </si>
  <si>
    <t>9/09</t>
  </si>
  <si>
    <t>10/09</t>
  </si>
  <si>
    <t>11/09</t>
  </si>
  <si>
    <t>12/09</t>
  </si>
  <si>
    <t>použijte (pokud nemám vůči OSSZ/PSSZ splatný závazek ) na úhradu záloh na pojistné , na měsíce :</t>
  </si>
  <si>
    <t>Přeplatek ( zbývající část přeplatku )</t>
  </si>
  <si>
    <t xml:space="preserve">Přeplatek (část přeplatku) ve výši </t>
  </si>
  <si>
    <t>6. Výše zálohy na důchodové pojištění, příspěvek na státní politiku zaměstnanosti ( DP ) na rok 2009</t>
  </si>
  <si>
    <t>Pro účely placení záloh na pojistné budu v roce 2009 považován/a za OSVČ vykonávající :</t>
  </si>
  <si>
    <t>36. Měsíční vyměřovací základ :</t>
  </si>
  <si>
    <t>37. Měsíční záloha  na DP :</t>
  </si>
  <si>
    <t>8. Přihláška k účasti na důchodovém pojištění OSVČ v roce 2008</t>
  </si>
  <si>
    <t>Vzhledem k tomu, že jsem v roce 2008 nedosáhl/a z výkonu vedlejší samostatné výdělečné činnosti zákonem stanoveného příjmu pro povinnou účast na důchodovém pojištění OSVČ, přihlašuji se k této účasti dnem podání tohoto Přehledu :</t>
  </si>
  <si>
    <t>10. Podpisy a razítka</t>
  </si>
  <si>
    <t>9. Údaje o opravném přehledu</t>
  </si>
  <si>
    <t>Důvod předložení opravného přehledu</t>
  </si>
  <si>
    <t>*) označte kříkem dpovídající variantu</t>
  </si>
  <si>
    <t>řádný</t>
  </si>
  <si>
    <t>Typ PŘEHLEDU *) :</t>
  </si>
  <si>
    <t>opravný</t>
  </si>
  <si>
    <t>PSČ :</t>
  </si>
  <si>
    <t xml:space="preserve">Adresa místa podnikání: </t>
  </si>
  <si>
    <r>
      <t>Mám</t>
    </r>
    <r>
      <rPr>
        <sz val="9"/>
        <rFont val="Arial CE"/>
        <family val="2"/>
      </rPr>
      <t xml:space="preserve"> daňového poradce: *) </t>
    </r>
  </si>
  <si>
    <r>
      <t>Mám</t>
    </r>
    <r>
      <rPr>
        <sz val="9"/>
        <rFont val="Arial CE"/>
        <family val="2"/>
      </rPr>
      <t xml:space="preserve"> povinnost podávat daňové přiznání: *)</t>
    </r>
  </si>
  <si>
    <r>
      <t>Přeplatek</t>
    </r>
    <r>
      <rPr>
        <sz val="9"/>
        <rFont val="Arial CE"/>
        <family val="0"/>
      </rPr>
      <t xml:space="preserve"> viz bod 7 Poučení: *)</t>
    </r>
  </si>
  <si>
    <r>
      <t>Nemám</t>
    </r>
    <r>
      <rPr>
        <sz val="9"/>
        <rFont val="Arial CE"/>
        <family val="0"/>
      </rPr>
      <t xml:space="preserve"> přeplatek pojistného</t>
    </r>
  </si>
  <si>
    <r>
      <t>Nežádám</t>
    </r>
    <r>
      <rPr>
        <sz val="9"/>
        <rFont val="Arial CE"/>
        <family val="0"/>
      </rPr>
      <t xml:space="preserve"> o vrácení přeplatku. Žádám o použití přeplatku na úhrady záloh na pojistné v dalším období.</t>
    </r>
  </si>
  <si>
    <r>
      <t>Žádám</t>
    </r>
    <r>
      <rPr>
        <sz val="9"/>
        <rFont val="Arial CE"/>
        <family val="0"/>
      </rPr>
      <t xml:space="preserve"> o vrácení přeplatku ve výši</t>
    </r>
  </si>
  <si>
    <r>
      <t>Pojistné ( zálohy na pojistné ) platím</t>
    </r>
    <r>
      <rPr>
        <sz val="9"/>
        <rFont val="Arial CE"/>
        <family val="2"/>
      </rPr>
      <t xml:space="preserve"> *):</t>
    </r>
  </si>
  <si>
    <t>Poštovní poukázkou. Žádám o zaslání (max. 13)</t>
  </si>
  <si>
    <t>kusů poštovních poukázek.</t>
  </si>
  <si>
    <t>Bezhotovostním převodem z účtu č.</t>
  </si>
  <si>
    <t>o příjmech a výdajích ze samostatné výdělečné činnosti a úhrnu záloh na pojistné</t>
  </si>
  <si>
    <t>( §24 odst. 2 a 3 zák. č. 592/1992 Sb., ve znění pozdějších předpisů )</t>
  </si>
  <si>
    <t>Příjmení  a jméno :</t>
  </si>
  <si>
    <t xml:space="preserve">Adresa trvalého pobytu: </t>
  </si>
  <si>
    <t>Tel :</t>
  </si>
  <si>
    <t>DAŇOVÉ PŘIZNÁNÍ jsem podal u FÚ dne :</t>
  </si>
  <si>
    <t>DAŇOVÉ PŘIZNÁNÍ mělo být podáno dne :</t>
  </si>
  <si>
    <t>směr.kód banky</t>
  </si>
  <si>
    <t>06 Příjmení</t>
  </si>
  <si>
    <t>07 Rodné příjmení</t>
  </si>
  <si>
    <t>08 Jméno</t>
  </si>
  <si>
    <t>09 Titul</t>
  </si>
  <si>
    <t>10 Státní příslušnost</t>
  </si>
  <si>
    <t>11 Číslo pasu</t>
  </si>
  <si>
    <t>12 Obec</t>
  </si>
  <si>
    <t>14 Číslo popisné / orientační</t>
  </si>
  <si>
    <t>( řádek 14 x řádek 5 ) / řádek 4</t>
  </si>
  <si>
    <t>Dne :</t>
  </si>
  <si>
    <t>rodné číslo :</t>
  </si>
  <si>
    <t>Řádek</t>
  </si>
  <si>
    <t>Text</t>
  </si>
  <si>
    <t>0,135 x řádek 15</t>
  </si>
  <si>
    <t>Zaokrouhleno na korunu nahoru.</t>
  </si>
  <si>
    <t>řádek 41 - řádek 16</t>
  </si>
  <si>
    <t>+ = PŘEPLATEK</t>
  </si>
  <si>
    <t>- = DOPLATEK</t>
  </si>
  <si>
    <t xml:space="preserve">                       řádek 4</t>
  </si>
  <si>
    <t>Příjmy podle § 10 zákona</t>
  </si>
  <si>
    <t>Výkaz o majetku a závazcích</t>
  </si>
  <si>
    <t>Majetek</t>
  </si>
  <si>
    <t>Na začátku období</t>
  </si>
  <si>
    <t>Na konci období</t>
  </si>
  <si>
    <t>Dlouhodobý hmotný majetek</t>
  </si>
  <si>
    <t>Aktivní opravná položka</t>
  </si>
  <si>
    <t>Majetek celkem</t>
  </si>
  <si>
    <t>Kontrolní číslo</t>
  </si>
  <si>
    <t>Závazky</t>
  </si>
  <si>
    <t>Pasívní opravná položka</t>
  </si>
  <si>
    <t>Závazky celkem</t>
  </si>
  <si>
    <t>Rozdíl ( jmění )</t>
  </si>
  <si>
    <t>Výkaz příjmů a výdajů</t>
  </si>
  <si>
    <t>Prodej zboží</t>
  </si>
  <si>
    <t>Prodej výrobků a služeb</t>
  </si>
  <si>
    <t>Ostatní</t>
  </si>
  <si>
    <t>Uzávěrková úprava příjmů</t>
  </si>
  <si>
    <t>Příjmy celkem</t>
  </si>
  <si>
    <t>Nákup materiálu</t>
  </si>
  <si>
    <t>Nákup zboží</t>
  </si>
  <si>
    <t>Mzdy</t>
  </si>
  <si>
    <t>Provozní režie</t>
  </si>
  <si>
    <t>Uzávěrková úprava výdajů</t>
  </si>
  <si>
    <t>Výdaje celkem</t>
  </si>
  <si>
    <t>z toho : úroky</t>
  </si>
  <si>
    <t>z toho : odpisy dlouhodobého majetku</t>
  </si>
  <si>
    <t>Telefon</t>
  </si>
  <si>
    <t>Příjmení, jméno, titul manželky (manžela)</t>
  </si>
  <si>
    <t>Částka podle § 35ba odst. 1</t>
  </si>
  <si>
    <t>písm. a) zákona (na poplatníka)</t>
  </si>
  <si>
    <t>písm. b) zákona (na manželku/manžela)</t>
  </si>
  <si>
    <t>písm. c) zákona (na poživatele část. invalidního důchodu)</t>
  </si>
  <si>
    <t>písm. d) zákona (na poživatele plného invalidního důchodu)</t>
  </si>
  <si>
    <t>písm. e) zákona ( na držitele průkazky ZTP/P )</t>
  </si>
  <si>
    <t>písm. f) zákona (studium)</t>
  </si>
  <si>
    <t xml:space="preserve">Poslední známá daňová povinnost </t>
  </si>
  <si>
    <t>Zjištěná daňová povinnost podle § 41 zákona č.  337/1992 Sb., o správě daní a poplatků, ve znění pozdějších předpisů (ř. 74)</t>
  </si>
  <si>
    <t>Sražená daň podle § 36 odst. 7 zákona (státní dluhopisy)</t>
  </si>
  <si>
    <t>Zbývá doplatit  ( ř.74 - ř.77 - ř.84 - ř.85 - ř.86 - ř.87 - ř. 88 - ř.89 - ř.90 ) : (+) zbývá doplatit, (-) zaplaceno více</t>
  </si>
  <si>
    <t>Odst. 5 zákona (penzijní připojištění)</t>
  </si>
  <si>
    <t>Odst. 6 zákona (životní pojištění)</t>
  </si>
  <si>
    <t>Odst. 7 zákona (odborové příspěvky)</t>
  </si>
  <si>
    <t>3. ODDÍL - Nezdanitelné části základu daně, odčitatelné položky a daň celkem</t>
  </si>
  <si>
    <t>29a Výše celosvětových příjmů</t>
  </si>
  <si>
    <t>1. Výpočet dílčího základu daně z příjmů fyzických osob ze závislé činnosti a z funkčních požitků ( § 6 zákona )</t>
  </si>
  <si>
    <t>2. Dílčí základy daně z příjmů fyzických osob podle § 6, § 7, § 8, § 9 a § 10 zákona, základ daně a ztráta</t>
  </si>
  <si>
    <t>Dílčí základ daně ze závislé činnosti podle § 6 zákona (ř. 34 )</t>
  </si>
  <si>
    <t>Další částky</t>
  </si>
  <si>
    <r>
      <t xml:space="preserve">Daňová ztráta - zaokrouhlená </t>
    </r>
    <r>
      <rPr>
        <b/>
        <sz val="8"/>
        <rFont val="Arial CE"/>
        <family val="2"/>
      </rPr>
      <t>na celé Kč</t>
    </r>
    <r>
      <rPr>
        <sz val="8"/>
        <rFont val="Arial CE"/>
        <family val="2"/>
      </rPr>
      <t xml:space="preserve"> nahoru </t>
    </r>
    <r>
      <rPr>
        <b/>
        <sz val="8"/>
        <rFont val="Arial CE"/>
        <family val="2"/>
      </rPr>
      <t>bez znaménka mínus</t>
    </r>
    <r>
      <rPr>
        <sz val="8"/>
        <rFont val="Arial CE"/>
        <family val="2"/>
      </rPr>
      <t xml:space="preserve"> </t>
    </r>
  </si>
  <si>
    <t>Celkem</t>
  </si>
  <si>
    <t>Daňové zvýhodnění na vyživované dítě</t>
  </si>
  <si>
    <t>Počet měsíců činnosti</t>
  </si>
  <si>
    <r>
      <t xml:space="preserve">Popis úpravy podle § 5, § 23 zákona </t>
    </r>
    <r>
      <rPr>
        <b/>
        <sz val="8"/>
        <rFont val="Arial"/>
        <family val="2"/>
      </rPr>
      <t>zvyšující</t>
    </r>
    <r>
      <rPr>
        <sz val="8"/>
        <rFont val="Arial"/>
        <family val="2"/>
      </rPr>
      <t xml:space="preserve"> výsledek hospodaření nebo rozdíl mezi příjmy a výdaji</t>
    </r>
  </si>
  <si>
    <r>
      <t xml:space="preserve">Popis úpravy podle § 5, § 23 zákona </t>
    </r>
    <r>
      <rPr>
        <b/>
        <sz val="8"/>
        <rFont val="Arial"/>
        <family val="2"/>
      </rPr>
      <t>snižující</t>
    </r>
    <r>
      <rPr>
        <sz val="8"/>
        <rFont val="Arial"/>
        <family val="2"/>
      </rPr>
      <t xml:space="preserve"> výsledek hospodaření nebo rozdíl mezi příjmy a výdaji</t>
    </r>
  </si>
  <si>
    <t>Výpočet dílčích základů daně z příjmů  z pronájmu (§9 zákona) a z ostatních příjmů (§10 zákona)</t>
  </si>
  <si>
    <r>
      <t>Dosáhl jsem příjmů ze společného jmění manželů</t>
    </r>
    <r>
      <rPr>
        <vertAlign val="superscript"/>
        <sz val="8"/>
        <rFont val="Arial"/>
        <family val="2"/>
      </rPr>
      <t>1)</t>
    </r>
  </si>
  <si>
    <t>Rozdíl mezi příjmy a výdaji (ř. 201 - ř. 202) nebo výsledek hospodaření před zdaněním (zisk,ztráta)</t>
  </si>
  <si>
    <t xml:space="preserve">Vlastní přiznání je uloženo na dalších listech excelovského souboru. Listy lze zpravidla vidět jako záložky na spodní liště souboru, v případě tohoto přiznání se další listy jmenují DAP1, DAP2 atd. V případě, že si otevřete soubor přímo v internetovém prohlížeči, může se stát, že další listy nejsou vidět. Pak můžete buď (1) soubor uložit na svůj počítač a otevřít jej  přímo v Excelu, nebo (2) přeskakovat mezi listy klávesou Ctrl+PageUp a Ctrl+PageDown.
</t>
  </si>
  <si>
    <t xml:space="preserve">Nejjednodušeji lze formulář vytisknout tak, že tisknete list po listu. Chcete-li vytisknout celý formulář najednou, zvolte ve volbě Tisk volbu Celý sešit a vyberte příslušné stránky. Formuláře jsou optimalizovány pro tiskárny HP 4 L, HP 5 L, HP 1100 a HP 2200. Zběžně byly testovány i na některých dalších běžných typech tiskáren, zpravidla se problémy nevyskytly. Přesto je možné, že některé tiskárny si soubory přetransformují tak, že se jednotlivé stránky nevejdou na jeden list papíru. V daném případě nemůžeme než doporučit zakoupení odemčených formulářů a jejich nastavení pro potřeby Vaší tiskárny.
</t>
  </si>
  <si>
    <t>Může to být způsobeno dvojím důvodem. Za prvé, číslo zapsané do příslušné buňky je větší, než na jaké je buňka stavěna. Ve většině případů je důvodem to, že do buňky, kam se mají psát částky v tisících korunách, napíšou korunové hodnoty, a formulář je pak nevezme. Druhým důvodem může být skutečnost, že Excel v nějaké buňce očekává číslo a místo něho je vepsaná textová hodnota. Za textovou hodnotu Excel považuje i číslo s vepsanou mezerou. Nikdy proto nepište 1_500, ale vždy v kuse 1500, jakkoli to pak Excel přetransformuje na 1 500.</t>
  </si>
  <si>
    <t>Musím pokaždé, když chci stáhnout nějký formulář, poslat SMS ? Je to dost nepraktické.</t>
  </si>
  <si>
    <t>Nemusíte. Pokud chcete stáhnout aktualizovaný formulář, který jste si již zaplatil, můžete si ho se stejným kodem stáhnout až 5x. Kód je tedy dobré si uchovat. Pokud budete chtít stahovat větší množství formulářů a opakovaně, nabízíme možnost zřídit si tzv otevřený přístup. Za částku 3000,- Kč, placených přes fakturu, Vám přidělíme kod, kterým se dostanete po celý kalendářní rok ke všem formulářům na serveru a ty budete moci používat pro jednu právnickou nebo fyzickou osobu.</t>
  </si>
  <si>
    <t>Částky uveďte v celých Kč. Číselné hodnoty počítané v průběhu výpočtu daňové povinnosti jsou ukazatelé ve smyslu ustanovení § 46a odst. 3 zákona č. 337/1992 Sb., o správě daní a poplatků, ve znění pozdějších předpisů a jejich zaokrouhlení se provádí s přesností na dvě desetinná místa.</t>
  </si>
  <si>
    <r>
      <t>1)</t>
    </r>
    <r>
      <rPr>
        <sz val="7"/>
        <rFont val="Arial"/>
        <family val="2"/>
      </rPr>
      <t xml:space="preserve"> Označte křížkem odpovídající variantu.</t>
    </r>
  </si>
  <si>
    <t>Formulář zpracovala ASPEKT HM, daňová, účetní a auditorská kancelář, Bělohorská 39, Praha 6-Břevnov, www.aspekthm.cz</t>
  </si>
  <si>
    <t>Formulář zpracovala ASPEKT HM, daňová, účetní a auditorská kancelář pro server business.center.cz</t>
  </si>
  <si>
    <t xml:space="preserve">Částka podle § 15 </t>
  </si>
  <si>
    <t>PŘÍLOHA č. 3</t>
  </si>
  <si>
    <r>
      <t xml:space="preserve">Kód </t>
    </r>
    <r>
      <rPr>
        <vertAlign val="superscript"/>
        <sz val="8"/>
        <rFont val="Arial CE"/>
        <family val="2"/>
      </rPr>
      <t>2)</t>
    </r>
  </si>
  <si>
    <t>Jméno</t>
  </si>
  <si>
    <t>Příjmení</t>
  </si>
  <si>
    <t>Podíl na příjmech v %</t>
  </si>
  <si>
    <t>Podíl na výdajích v %</t>
  </si>
  <si>
    <t>Dlouhodobý nehmotný majetek</t>
  </si>
  <si>
    <t>Cenné papíry a peněžní vklady</t>
  </si>
  <si>
    <t>5.</t>
  </si>
  <si>
    <t>Potvrzení o zaplacených částkách na penzijní připojištění.</t>
  </si>
  <si>
    <t xml:space="preserve">      P Ř I Z N Á N Í</t>
  </si>
  <si>
    <t xml:space="preserve">           k dani z příjmů fyzických osob</t>
  </si>
  <si>
    <t>Na zbývajících zálohách zaplaceno poplatníkem celkem</t>
  </si>
  <si>
    <t>dále jen "DAP"</t>
  </si>
  <si>
    <t>Hmotný majetek</t>
  </si>
  <si>
    <t>metoda prostého zápočtu daně zaplacené v zahraničí</t>
  </si>
  <si>
    <t xml:space="preserve">Koeficient zápočtu [(ř. 321 - ř. 322) děleno ř. 42 výsledek vynásobte stem </t>
  </si>
  <si>
    <r>
      <t>05 DAP zpracoval a předkládá daňový poradce na základě plné moci k zastupování, která byla podána správci daně před uplynutím neprodloužené lhůty</t>
    </r>
    <r>
      <rPr>
        <vertAlign val="superscript"/>
        <sz val="8"/>
        <rFont val="Arial CE"/>
        <family val="2"/>
      </rPr>
      <t>1)</t>
    </r>
  </si>
  <si>
    <t>13 Ulice/část obce</t>
  </si>
  <si>
    <t>20 Ulice/část obce</t>
  </si>
  <si>
    <t>24 Ulice/část obce</t>
  </si>
  <si>
    <t xml:space="preserve">PROHLAŠUJI, ŽE VŠECHNY MNOU UVEDENÉ ÚDAJE V TOMTO DAP JSOU PRAVDIVÉ A ÚPLNÉ. </t>
  </si>
  <si>
    <t>Pokud DAP zpracovává daňový poradce, uvede dále evidenční číslo osvědčení</t>
  </si>
  <si>
    <t>PSČ</t>
  </si>
  <si>
    <t>Adresa - obec</t>
  </si>
  <si>
    <t>Ulice/část obce</t>
  </si>
  <si>
    <t>Přeplatek bude vrácen poštovní poukázkou nebo převodem  na účet podle níže uvedených údajů.</t>
  </si>
  <si>
    <t xml:space="preserve">Kč. </t>
  </si>
  <si>
    <t>Řádky 19 až 22 vyplňte pouze v případě, že adresa k poslednímu dni kalendářního roku, za který se DAP podává, je rozdílná od adresy v den podání DAP.</t>
  </si>
  <si>
    <t>29 Kód státu - vyplní jen daňový nerezident</t>
  </si>
  <si>
    <t>Ve sloupci uveďte počet listů příloh :</t>
  </si>
  <si>
    <t>Potvrzení o zaplacených částkách na soukromé životní pojištění.</t>
  </si>
  <si>
    <t xml:space="preserve">ÚDAJE O ZÁSTUPCI </t>
  </si>
  <si>
    <t>Časté dotazy :</t>
  </si>
  <si>
    <t>Po otevření souboru se mi objevila jen úvodní stránka. Kde najdu listy přiznání ?</t>
  </si>
  <si>
    <t>Soubor hlásí, že je zamčen a chce po mě heslo. Heslo neznám. Co s tím ?</t>
  </si>
  <si>
    <t>K vyplnění formulářů stažených z našich stránek a k jejich plnohodnotnému využití není znalost hesla nutná. Pokud vám formulář hlásí, že do určité buňky nelze zapsat, znamená to, že údaj v této buňce bude přenesen nebo vypočítán na základě údajů zapsaných do některých z předcházejících (odemčených) buněk. Tyto přecházející buňky jsou uvedeny zpravidla jako vzorec v původní uzamčené buňce.</t>
  </si>
  <si>
    <t>Jak mám formulář vytisknout ?</t>
  </si>
  <si>
    <t>Vyplnil jsem přiznání a vyskočili na mě v jedné buňce křížky. Čím to je ?</t>
  </si>
  <si>
    <t>Proč nemohu vpisovat do všech buněk ?</t>
  </si>
  <si>
    <t>Ve formulářích jsou buňky čtyř typů :
Buňky principiálně nepřepsatelné - jedná se o buňky, které obsahují na tiskopisech předtištěné údaje. Tyto buňky jsou ve formulářích zamčené a pro uživatele nedostupné. 
Buňky nepřepsatelné - jedná se o buňky, které obsahují údaje vypočítané nebo jinak odvozené z již vyplněných buněk. Nesouhlasí-li údaj v této buňce, je třeba opravit ty buňky, z nichž se údaje odvozují. Tyto buňky jsou ve formulářích zamčené a pro uživatele nedostupné. 
Buňky přepsatelné - jedná se o buňky, které obsahují údaje vypočítané nebo jinak odvozené z již vyplněných buněk, ale které za určitých situacích mohou obsahovat i jiné údaje. Nesouhlasí-li údaj v této buňce, je třeba jej prostě přepsat na údaj správný. Tyto buňky nejsou ve formulářích zamčené a umožňují uživateli správné údaje přímo vepsat. 
Buňky prázdné - jedná se o buňky, jejichž údaj je třeba vyplnit.</t>
  </si>
  <si>
    <t>Zaplacená daň stanovená paušální částkou podle §7a zákona</t>
  </si>
  <si>
    <t>Rozdíl mezi příjmy a výdaji</t>
  </si>
  <si>
    <t>Poplatník :</t>
  </si>
  <si>
    <t>***ZNAMÉNKO MÍNUS ZNAČÍ PŘEPLATEK</t>
  </si>
  <si>
    <t xml:space="preserve">Daň zaplacená v zahraničí </t>
  </si>
  <si>
    <r>
      <t xml:space="preserve">Úhrn </t>
    </r>
    <r>
      <rPr>
        <b/>
        <sz val="8"/>
        <rFont val="Arial CE"/>
        <family val="2"/>
      </rPr>
      <t>kladných</t>
    </r>
    <r>
      <rPr>
        <sz val="8"/>
        <rFont val="Arial CE"/>
        <family val="0"/>
      </rPr>
      <t xml:space="preserve"> rozdílů jednotlivých druhů příjmů</t>
    </r>
  </si>
  <si>
    <t>Zajištěná daň plátcem podle § 38e zákona</t>
  </si>
  <si>
    <t>PŘÍLOHY DAP :</t>
  </si>
  <si>
    <t>Titul</t>
  </si>
  <si>
    <t>Telefon/mobilní telefon</t>
  </si>
  <si>
    <t>dne</t>
  </si>
  <si>
    <t>Číslo popisné/ orientační</t>
  </si>
  <si>
    <r>
      <t xml:space="preserve"> - dodatečně vyměřil</t>
    </r>
    <r>
      <rPr>
        <vertAlign val="superscript"/>
        <sz val="8"/>
        <rFont val="Arial CE"/>
        <family val="2"/>
      </rPr>
      <t>1)</t>
    </r>
  </si>
  <si>
    <t>ŽÁDOST O VRÁCENÍ PŘEPLATKU NA DANI Z PŘIJMU FYZICKÝCH OSOB</t>
  </si>
  <si>
    <t>Dílčí základ daně, daňová ztráta z pronájmu podle § 9 zákona                                          (ř. 203 + ř. 204 - ř. 205)</t>
  </si>
  <si>
    <t>Dílčí základ daně připadající na ostatní příjmy podle § 10 zákona  (ř. 207 - ř. 208)</t>
  </si>
  <si>
    <t>S E Z N A M</t>
  </si>
  <si>
    <t>pro poplatníky uplatňující nárok a vyloučení dvojího zdanění podle § 38f odst. 9 zákona č. 586/1992 Sb.,</t>
  </si>
  <si>
    <t>Úhrn pojistného, které je povinen platit zaměstnavatel sám za sebe</t>
  </si>
  <si>
    <t>Dílčí základ daně podle § 6 zákona ( ř. 31 + ř. 32 - ř. 33 )</t>
  </si>
  <si>
    <t>Úhrn příjmů plynoucí ze zahraničí zvýšený o pojistné hrazené zaměstnavatelem</t>
  </si>
  <si>
    <t xml:space="preserve">Úhrn řádků (ř. 37 + ř. 38 + ř. 39 + ř. 40). </t>
  </si>
  <si>
    <t xml:space="preserve">Základ daně snížený o nezdanitelné části základu daně a položky odčitatelné od základu daně ( ř.45 - ř.54 ) </t>
  </si>
  <si>
    <t>Daň podle § 16 zákona</t>
  </si>
  <si>
    <r>
      <t xml:space="preserve">Daň celkem zaokrouhlená </t>
    </r>
    <r>
      <rPr>
        <b/>
        <sz val="8"/>
        <rFont val="Arial CE"/>
        <family val="2"/>
      </rPr>
      <t>na celé Kč</t>
    </r>
    <r>
      <rPr>
        <sz val="8"/>
        <rFont val="Arial CE"/>
        <family val="2"/>
      </rPr>
      <t xml:space="preserve"> nahoru ( ř.58 )</t>
    </r>
  </si>
  <si>
    <t>Sleva na dani ( částka  ř. 72, uplatněná maximálně do výše daně na ř. 71 )</t>
  </si>
  <si>
    <t>Sražená daň podle § 38f odst. 11 zákona</t>
  </si>
  <si>
    <t>Zaplacená daňová povinnost ( záloha ) podle § 38gb odst. 4 zákona</t>
  </si>
  <si>
    <t>o daních z příjmů, ve znění pozdějších předpisů</t>
  </si>
  <si>
    <t>k Přiznání k dani z příjmů fyzických osob za zdaňovací období</t>
  </si>
  <si>
    <t>číslo</t>
  </si>
  <si>
    <t>identifikační údaje ( adresa )</t>
  </si>
  <si>
    <t>stát zdroje příjmů</t>
  </si>
  <si>
    <t>zaplacená daň</t>
  </si>
  <si>
    <t>daň</t>
  </si>
  <si>
    <t>příjmy</t>
  </si>
  <si>
    <t>Poznámky ke sloupcům :</t>
  </si>
  <si>
    <t>25 5405b MFin 5405b - vzor č. 1</t>
  </si>
  <si>
    <r>
      <t>1. Identifikační údaje</t>
    </r>
    <r>
      <rPr>
        <sz val="8"/>
        <rFont val="Arial"/>
        <family val="0"/>
      </rPr>
      <t xml:space="preserve"> - uveďte údaje ( včetně adresy ) identifikující zahraničního správce daně nebo zahraničního plátce daně anebo depozitáře, identifikační údaje uvedte i v případě, když nemáte doklady zahraničního správce daně ve lhůtě k podání podání daňového přiznání k dispozici</t>
    </r>
  </si>
  <si>
    <r>
      <t>2. stát zdroje příjmů</t>
    </r>
    <r>
      <rPr>
        <sz val="8"/>
        <rFont val="Arial"/>
        <family val="0"/>
      </rPr>
      <t xml:space="preserve"> - uveďte stát zdroje zahraničních příjmů</t>
    </r>
  </si>
  <si>
    <r>
      <t>3. zaplacená daň</t>
    </r>
    <r>
      <rPr>
        <sz val="8"/>
        <rFont val="Arial"/>
        <family val="0"/>
      </rPr>
      <t xml:space="preserve"> - uveďte částku daně zaplacené v tomto státě v místní měně</t>
    </r>
  </si>
  <si>
    <r>
      <t>4. daň</t>
    </r>
    <r>
      <rPr>
        <sz val="8"/>
        <rFont val="Arial"/>
        <family val="0"/>
      </rPr>
      <t xml:space="preserve"> - uveďte částku daně zaplacené v tomto státě přepočtenou na Kč, nebo v případě, že nemáte k dispozici doklady zahraničního správce daně, uveďte předpokládanou výši daně uplatněnou v daňovém přiznání</t>
    </r>
  </si>
  <si>
    <r>
      <t>5. příjmy</t>
    </r>
    <r>
      <rPr>
        <sz val="8"/>
        <rFont val="Arial"/>
        <family val="0"/>
      </rPr>
      <t xml:space="preserve"> - uveďte výši příjmů ze zdrojů v tomto státě, ustanovenou podle § 38f odst. 3 zákona, nebo v případě, že nemáte k dispozici doklady zahraničního správce daně, uveďte odhadovanou výši příjmů, příjmy ze závisl činosti uveďte v souladu s § 6 odst. 14 zákona</t>
    </r>
  </si>
  <si>
    <r>
      <t>1)</t>
    </r>
    <r>
      <rPr>
        <sz val="7"/>
        <rFont val="Arial CE"/>
        <family val="2"/>
      </rPr>
      <t xml:space="preserve"> Označte křížkem odpovídající variantu.</t>
    </r>
  </si>
  <si>
    <t>Název přílohy</t>
  </si>
  <si>
    <t>1.</t>
  </si>
  <si>
    <t>2.</t>
  </si>
  <si>
    <t>3.</t>
  </si>
  <si>
    <t>Příloha č.1 - "Výpočet dílčího základu daně z příjmů z podnikání a z jiné samostatné výdělečné činnosti ( § 7 zákona )"</t>
  </si>
  <si>
    <t>Další přílohy výše neuvedené</t>
  </si>
  <si>
    <t>Počet příloh celkem</t>
  </si>
  <si>
    <t>1. ODDÍL - Údaje o poplatníkovi</t>
  </si>
  <si>
    <t>ne</t>
  </si>
  <si>
    <t>xxxx</t>
  </si>
  <si>
    <t>Zásoby</t>
  </si>
  <si>
    <t>Daň uznaná k zápočtu (ř. 323 maximálně však do výše ř. 325)</t>
  </si>
  <si>
    <t xml:space="preserve">Rozdíl řádků (ř. 323 - ř. 326) </t>
  </si>
  <si>
    <t>V..................................................................dne..................................... podpis poplatníka ( zástupce ) ......................................</t>
  </si>
  <si>
    <t>Pohledávky ( bez půjček )</t>
  </si>
  <si>
    <t>Úvěry a půjčky ( poskytnuté )</t>
  </si>
  <si>
    <t>Úvěry a půjčky ( přijaté )</t>
  </si>
  <si>
    <t>Příjmy</t>
  </si>
  <si>
    <t>Výdaje</t>
  </si>
  <si>
    <t>Rodné číslo</t>
  </si>
  <si>
    <t>poplatník</t>
  </si>
  <si>
    <t>DIČ</t>
  </si>
  <si>
    <t>%</t>
  </si>
  <si>
    <t>Druh příjmů podle § 10 odst. 1 zákona</t>
  </si>
  <si>
    <t>V</t>
  </si>
  <si>
    <t>Uplatněné odpisy celkem</t>
  </si>
  <si>
    <t>Z toho odpisy nemovitostí</t>
  </si>
  <si>
    <t>Finančnímu úřadu v, ve, pro,</t>
  </si>
  <si>
    <t>01 Daňové identifikační číslo</t>
  </si>
  <si>
    <t>02 Rodné číslo</t>
  </si>
  <si>
    <t>řádné</t>
  </si>
  <si>
    <t>Adresa pobytu na území České republiky, kde se poplatník obvykle ve zdaňovacím období zdržoval</t>
  </si>
  <si>
    <t>finanční úřad</t>
  </si>
  <si>
    <t>ke dni</t>
  </si>
  <si>
    <t>PSČ (Post code)</t>
  </si>
  <si>
    <t>2. Údaje o samostatné výdělečné činnosti a daňovém přiznání</t>
  </si>
  <si>
    <t>12. Jsem poplatníkem daně z příjmů stanovené paušální částkou :</t>
  </si>
  <si>
    <t>ze dne</t>
  </si>
  <si>
    <t>prodlouženo do dne</t>
  </si>
  <si>
    <t>17. Měl/a jsem nárok na výplatu částečného nebo plného inval. důchodu nebo mi byl přiznán starobní důchod :</t>
  </si>
  <si>
    <t>Rodné číslo OSVČ</t>
  </si>
  <si>
    <t>PŘEHLED</t>
  </si>
  <si>
    <t>Email :</t>
  </si>
  <si>
    <t>Z  =  ---------------------------------------------</t>
  </si>
  <si>
    <t>Podpis odpovědného pracovníka</t>
  </si>
  <si>
    <t xml:space="preserve">Příjmení a jméno      </t>
  </si>
  <si>
    <t>Potvrzení o poskytnutém úvěru na bytové potřeby a o výši úroků z tohoto úvěru</t>
  </si>
  <si>
    <t>CZ</t>
  </si>
  <si>
    <r>
      <t xml:space="preserve">Podle §38f odst. 7 zákona se metoda prostého zápočtu provádí za každý stát samostatně. Proto v případě, že Vám plynou příjmy z více států, použijte k výpočtu za každý další stát Samostatný list </t>
    </r>
    <r>
      <rPr>
        <b/>
        <sz val="8"/>
        <rFont val="Arial CE"/>
        <family val="2"/>
      </rPr>
      <t>4.oddílu Přílohy č. 3</t>
    </r>
    <r>
      <rPr>
        <sz val="8"/>
        <rFont val="Arial CE"/>
        <family val="2"/>
      </rPr>
      <t xml:space="preserve"> zveřejněný na webové adrese </t>
    </r>
    <r>
      <rPr>
        <b/>
        <sz val="8"/>
        <rFont val="Arial CE"/>
        <family val="2"/>
      </rPr>
      <t>http://www.mfcr.cz</t>
    </r>
    <r>
      <rPr>
        <sz val="8"/>
        <rFont val="Arial CE"/>
        <family val="2"/>
      </rPr>
      <t xml:space="preserve"> v nabídce Daně a cla, Daně, Tiskopisy ke stažení.</t>
    </r>
  </si>
  <si>
    <t>1. Příjmení</t>
  </si>
  <si>
    <t>2. Jméno</t>
  </si>
  <si>
    <t>3. Titul</t>
  </si>
  <si>
    <t>4. Datum narození</t>
  </si>
  <si>
    <t>5. Ulice</t>
  </si>
  <si>
    <t>6. Číslo popisné/orient.</t>
  </si>
  <si>
    <t>7. Obec</t>
  </si>
  <si>
    <t>8. Stát</t>
  </si>
  <si>
    <t>jen hlavní</t>
  </si>
  <si>
    <t>jen vedlejší</t>
  </si>
  <si>
    <t>hlavní i vedlejší</t>
  </si>
  <si>
    <t>10.  Daňové přiznání zpracovává a předkládá daňový poradce :</t>
  </si>
  <si>
    <t>11.  Jsem povinen / povinna podávat daňové přiznání :</t>
  </si>
  <si>
    <t>1. Identifikace osoby samostatně výdělečně činné ( OSVČ )</t>
  </si>
  <si>
    <t>-</t>
  </si>
  <si>
    <t>19. Vykonával/a jsem vojenskou službu v ozbrojených silách ČR :</t>
  </si>
  <si>
    <t>23. Výdaje :</t>
  </si>
  <si>
    <t>22. Příjmy :</t>
  </si>
  <si>
    <t>=</t>
  </si>
  <si>
    <t>24. Příjmy (22 ) po odpočtu Výdajů ( 23 )</t>
  </si>
  <si>
    <t>hlavní</t>
  </si>
  <si>
    <t>vedlejší</t>
  </si>
  <si>
    <t>25a. Počet měsíců, v nichž jsem vykonával/a samostatnou výdělečnou činnost alespoň po část měsíce :</t>
  </si>
  <si>
    <t>26. Průměrný měsíční příjem</t>
  </si>
  <si>
    <t>26a. Rozdělení příjmů po odpočtu výdajů :</t>
  </si>
  <si>
    <t>27. Vypočtený vyměřovací základ :</t>
  </si>
  <si>
    <t>27a. Dílčí vyměřovací základ :</t>
  </si>
  <si>
    <t>28. Minimální vyměřovací základ :</t>
  </si>
  <si>
    <t>strana 1</t>
  </si>
  <si>
    <t>HHHHHHHHHHHHHHHH</t>
  </si>
  <si>
    <t>Nastavení psacího stroje</t>
  </si>
  <si>
    <t>Datum přijetí formuláře</t>
  </si>
  <si>
    <t>Váš podíl jako společníka veřejné obchodní společnosti nebo komplementáře komanditní společnosti. Vykáže-li společnost ztrátu, označte svůj podíl znaménkém mínus (-)</t>
  </si>
  <si>
    <t>36a</t>
  </si>
  <si>
    <t>Dílčí základ daně ze závislé činnosti podle § 6 zákona po vynětí ( ř. 36 - úhrn vyňatých příjmů ze zdrojů v zahraničí podle § 6 zákona nebo ř. 36)</t>
  </si>
  <si>
    <t>41a</t>
  </si>
  <si>
    <t>Úhrn dílčích zákldů daně podle § 7 až § 10 zákona po vynětí ( ř. 41- úhrn vyňatých příjmů ze zdrojů v zahraničí podle § 7 až § 10 zákona nebo ř. 41)</t>
  </si>
  <si>
    <t>Základ daně (ř. 36a + kladná hodnota z ř. 41a)</t>
  </si>
  <si>
    <t>(neobsazeno)</t>
  </si>
  <si>
    <t>Uplatňovaná výše ztráty - vzniklé a vyměřené za předcházející zdaňovací období maximálně do výše ř. 41a</t>
  </si>
  <si>
    <t>Základ daně po odečtení ztráty (ř. 42 - ř. 44 )</t>
  </si>
  <si>
    <t>Sleva podle § 35 odst. 6 až 8 zákona, § 35a nebo § 35b zákona</t>
  </si>
  <si>
    <t>Úhrn slev na dani podle § 35, § 35a, § 35b a § 35 ba zákona ( ř. 62 + ř. 63 + ř. 64 + ř. 65a + ř. 65b + ř. 66 + ř. 67 + ř. 68 + ř. 69 )</t>
  </si>
  <si>
    <t>Daň po uplatnění slev podle § 35, § 35a, § 35b  a § 35 ba zákona ( ř. 60 - ř. 70 )</t>
  </si>
  <si>
    <t>Doklad o poskytnutém daru</t>
  </si>
  <si>
    <t>Potvrzení o zaplacené úhradě na další vzdělávání</t>
  </si>
  <si>
    <t xml:space="preserve">přeplatku na dani z příjmů fyzických osob  </t>
  </si>
  <si>
    <t>je součástí tiskopisu P Ř I Z N Á N Í k dani z příjmů fyzických osob za zdaňovací období 2008 - 25 5405 MFin 5405 vzor č.15 (dále jen "DAP")</t>
  </si>
  <si>
    <t>Rozdíl mezi příjmy a výdaji ( ř. 101 - ř. 102 ) nebo výsledek hospodaření ( zisk, ztráta )</t>
  </si>
  <si>
    <t>CZ - NACE</t>
  </si>
  <si>
    <t>25 5405/P1 MFin 5405/P1 - vzor č. 4</t>
  </si>
  <si>
    <t>25 5405/P2 MFin 5405/P2 - vzor č. 4</t>
  </si>
  <si>
    <t>Daň zaplacená v zahraničí podle § 6 odst. 14 zákona</t>
  </si>
  <si>
    <t>Daň podle §16 zákona ( ř. 57 ) nebo částka z ř. 330 přílohy č. 3 DAP</t>
  </si>
  <si>
    <t>Příloha č.2 - "Výpočet dílčích základů daně z příjmů z pronájmu ( § 9 zákona ) a z ostatních příjmů ( § 10 zákona )"</t>
  </si>
  <si>
    <t>Příloha č.3 - "Výpočet daně z příjmů ze zahraničí ( § 38f zákona ) a daně po slevě" včetně Samostatných listů 1. oddílu</t>
  </si>
  <si>
    <t>Seznam pro poplatníky uplatňující nárok na vyloučení dvojího zdanění podle § 38f odst. 9 zákona</t>
  </si>
  <si>
    <r>
      <t>2)</t>
    </r>
    <r>
      <rPr>
        <sz val="7"/>
        <rFont val="Arial CE"/>
        <family val="2"/>
      </rPr>
      <t xml:space="preserve"> Údaj vyplňte, </t>
    </r>
    <r>
      <rPr>
        <b/>
        <sz val="7"/>
        <rFont val="Arial CE"/>
        <family val="0"/>
      </rPr>
      <t>pouze</t>
    </r>
    <r>
      <rPr>
        <sz val="7"/>
        <rFont val="Arial CE"/>
        <family val="2"/>
      </rPr>
      <t xml:space="preserve"> máte-li kód rozlišení DAP v případech uvedených v § 38gb zákona a dále v případech uvedených v § 40 a v § 40b zákona č. 337/1992 Sb., o správě daní a poplatků, ve znění pozdějších předpisů</t>
    </r>
  </si>
  <si>
    <t>je součástí tiskopisu P Ř I Z N Á N Í k dani z příjmů fyzických osob za zdaňovací období 2008  - 25 5405 MFin 5405 vzor č.15 (dále jen "DAP")</t>
  </si>
  <si>
    <t xml:space="preserve">Výpočet daně z příjmů  ze zdrojů v zahraničí ( § 38f zákona )  </t>
  </si>
  <si>
    <t>Příjmy ze zdrojů v zahraničí - metoda zápočtu daně zaplacené v zahraničí</t>
  </si>
  <si>
    <t>Z částky daně zaplacené v zahraničí lze maximálně započítat (ř. 57 násobeno ř. 324, děleno stem)</t>
  </si>
  <si>
    <t>Rozdíl řádků (ř.57 - ř.328 )</t>
  </si>
  <si>
    <t>Zdaňovací období , ve kterém daňová ztráta vznikla</t>
  </si>
  <si>
    <t>Celková výše daňové ztráty vyměřené ( vzniklé ) nebo přiznané za zdaňovací období uvedené ve sl. 1</t>
  </si>
  <si>
    <t>Část daňové ztráty odečtená již v předcházejících zdaňovacích obdobích</t>
  </si>
  <si>
    <t>Část daňové ztráty  uplatněná v daném zdaňovacím období</t>
  </si>
  <si>
    <t>Část daňové ztráty,  kterou lze odečíst v následujících zdaňovacích obdobích</t>
  </si>
  <si>
    <t>Sloupec</t>
  </si>
  <si>
    <t>Sloupec 5</t>
  </si>
  <si>
    <t>Sloupec 4</t>
  </si>
  <si>
    <t>Sloupec 3</t>
  </si>
  <si>
    <t>Sloupec 2</t>
  </si>
  <si>
    <t>Sloupec 1</t>
  </si>
  <si>
    <t>P Ř Í L O H A</t>
  </si>
  <si>
    <t>k Přiznání k dani z príjmů fyzických osob za zdaňovací období</t>
  </si>
  <si>
    <t>pro poplatníky uplatňující odčitatelnou položku</t>
  </si>
  <si>
    <t>podle § 34 odst. 1 zákona č. 586/1992 Sb. o daních z příjmů, ve znění pozdějších předpisů</t>
  </si>
  <si>
    <t>25 5405/P3 MFin 5405/P6 - vzor č. 1</t>
  </si>
  <si>
    <t>List č.</t>
  </si>
  <si>
    <t xml:space="preserve">S A M O S T A T N Ý   L I S T </t>
  </si>
  <si>
    <t>k Příloze č. 3</t>
  </si>
  <si>
    <t>Poznámka : Při vyplňování postupujte dle pokynů k Příloze č. 3 DAP.</t>
  </si>
  <si>
    <t>25 5405/a MFin 5405/a - vzor č. 2</t>
  </si>
  <si>
    <t>Dílčí základ daně (ztráta) z příjmů dle § 7 zákona (ř. 104 + ř. 105 - ř. 106 - ř. 107 + ř. 108 + ř. 109 - ř. 110 - ř. 111 + ř. 112 )</t>
  </si>
  <si>
    <r>
      <t>nebo jeho část</t>
    </r>
    <r>
      <rPr>
        <b/>
        <vertAlign val="superscript"/>
        <sz val="10"/>
        <rFont val="Arial"/>
        <family val="2"/>
      </rPr>
      <t>2)</t>
    </r>
    <r>
      <rPr>
        <b/>
        <sz val="10"/>
        <rFont val="Arial"/>
        <family val="2"/>
      </rPr>
      <t>od</t>
    </r>
  </si>
  <si>
    <t>15 PSČ</t>
  </si>
  <si>
    <t>16 Telefon / mobilní telefon</t>
  </si>
  <si>
    <t>17 Fax / e-mail</t>
  </si>
  <si>
    <t>18 Stát</t>
  </si>
  <si>
    <t>19 Obec</t>
  </si>
  <si>
    <t>21 Číslo popis./ orientační</t>
  </si>
  <si>
    <t>22 PSČ</t>
  </si>
  <si>
    <t>23 Obec</t>
  </si>
  <si>
    <t>25 Číslo popisné / orientační</t>
  </si>
  <si>
    <t>26 PSČ</t>
  </si>
  <si>
    <t>2) Údaje, pro které nedostačuje vyhrazené místo, uveďte na volný list a přiložte k tiskopisu</t>
  </si>
  <si>
    <t>poplatník uvede v celých Kč</t>
  </si>
  <si>
    <t>č.ř.</t>
  </si>
  <si>
    <t>PŘÍLOHA č. 2</t>
  </si>
  <si>
    <t>Úhrn příjmů od všech zaměstnavatelů</t>
  </si>
  <si>
    <t>Kč</t>
  </si>
  <si>
    <t xml:space="preserve">Přeplatek zašlete na adresu : </t>
  </si>
  <si>
    <r>
      <t>30 Spojení se zahraničními osobami</t>
    </r>
    <r>
      <rPr>
        <vertAlign val="superscript"/>
        <sz val="8"/>
        <rFont val="Arial CE"/>
        <family val="2"/>
      </rPr>
      <t>1</t>
    </r>
    <r>
      <rPr>
        <vertAlign val="superscript"/>
        <sz val="8"/>
        <rFont val="Arial CE"/>
        <family val="0"/>
      </rPr>
      <t>)</t>
    </r>
  </si>
  <si>
    <t>2. ODDÍL - Dílčí základ daně, základ daně, ztráta</t>
  </si>
  <si>
    <t>Dílčí základ daně nebo ztráta z podnikání a z jiné samostané výdělečné činnosti podle § 7 zákona (ř. 113 přílohy č. 1 DAP)</t>
  </si>
  <si>
    <t>Dílčí základ daně nebo ztráta z pronájmu podle § 9 zákona (ř. 206 přílohy č. 2 DAP)</t>
  </si>
  <si>
    <t>Dílčí základ daně z ostatních příjmů podle § 10 zákona (ř. 209 přílohy č. 2 DAP)</t>
  </si>
  <si>
    <t>§34 odst. 4 zákona (výzkum a vývoj)</t>
  </si>
  <si>
    <t>Základ daně zaokrouhlený na celá sta Kč dolů</t>
  </si>
  <si>
    <t>Slevy celkem podle § 35 odst. 1 zákona</t>
  </si>
  <si>
    <t>písm. b) zákona (na manželku/manžela, která/který je držitelem ZTP/P)</t>
  </si>
  <si>
    <t>Počet měsíců                  se ZTP/P</t>
  </si>
  <si>
    <t>Úhrn vyplacených měsíčních daňových bonusů podle § 35d zákona ( včetně případného doplatku na daňovém bonusu )</t>
  </si>
  <si>
    <t>Rozdíl řádků ( ř.79 - ř.78 ) : zvýšení (+) částka daně se zvyšuje, snížení (-) částka daně se snižuje</t>
  </si>
  <si>
    <t>Rozdíl řádků ( ř.82 - ř.81 ) : zvýšení (+) - daňová ztráta se zvyšuje, snížení (-) daňová ztráta se snižuje</t>
  </si>
  <si>
    <t>4. Údaje o příjmech a výdajích OSVČ za rok 2008 a další údaje podle §15 odst. 1 zák. č. 589/1992 Sb.</t>
  </si>
  <si>
    <t>Úhrn sražených záloh na daň z příjmů ze závislé činnosti a z funkčních požitků ( po slevách na dani )</t>
  </si>
  <si>
    <t>Podpis poplatníka (zástupce)</t>
  </si>
  <si>
    <t>podle § 46 odst. 5 zákona č. 337/1992 Sb.,</t>
  </si>
  <si>
    <t>Podle ust. § 64 odst. 4 zákona č. 337/1992 Sb., o správě daní a poplatků, ve znění pozdějších předpisů, žádám o vrácení :</t>
  </si>
  <si>
    <t>měna, ve které je účet veden :</t>
  </si>
  <si>
    <t>Vlastník účtu</t>
  </si>
  <si>
    <r>
      <t>Vedu daňovou evidenci</t>
    </r>
    <r>
      <rPr>
        <vertAlign val="superscript"/>
        <sz val="8"/>
        <rFont val="Arial CE"/>
        <family val="2"/>
      </rPr>
      <t>1</t>
    </r>
    <r>
      <rPr>
        <sz val="8"/>
        <rFont val="Arial CE"/>
        <family val="0"/>
      </rPr>
      <t>)</t>
    </r>
  </si>
  <si>
    <t>Vyplňte pouze v případě, vedete-li daňovou evidenci podle §7b zákona. Údaje, prosím, vyplňte v celých korunách.</t>
  </si>
  <si>
    <r>
      <t>E. Úpravy podle § 5, § 23 zákona</t>
    </r>
    <r>
      <rPr>
        <b/>
        <i/>
        <vertAlign val="superscript"/>
        <sz val="8"/>
        <rFont val="Arial CE"/>
        <family val="2"/>
      </rPr>
      <t>2</t>
    </r>
    <r>
      <rPr>
        <b/>
        <i/>
        <sz val="8"/>
        <rFont val="Arial CE"/>
        <family val="0"/>
      </rPr>
      <t>)</t>
    </r>
  </si>
  <si>
    <t>H. Údaje o osobě, která rozděluje příjmy a výdaje</t>
  </si>
  <si>
    <t>Daňové identifikační číslo veřejné obchodní společnosti, kde jste společníkem, nebo komanditní společnosti, kde jste komplementářem, a výše Vašeho podílu v procentech</t>
  </si>
  <si>
    <t xml:space="preserve">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t>
  </si>
  <si>
    <t>Daň uznaná k zápočtu ( úhrn řádků 326 i ze samostatných listů )</t>
  </si>
  <si>
    <t>Daň neuznaná k zápočtu ( úhrn řádků 327 i ze samostatných listů )</t>
  </si>
  <si>
    <t>http://business.center.cz/business/sablony/s3-priznani-k-dani-z-prijmu-fyzickych-osob.aspx</t>
  </si>
  <si>
    <t>20. Byl/a jsem nezaopatřeným dítětem podle § 20 odst. 3 písm. a) zák. č. 155/1995 Sb. :</t>
  </si>
  <si>
    <t>25. Počet měsíců, v nichž jsem považován/a za OSVČ</t>
  </si>
  <si>
    <r>
      <t xml:space="preserve">04 Kód rozlišení typu DAP </t>
    </r>
    <r>
      <rPr>
        <vertAlign val="superscript"/>
        <sz val="8"/>
        <rFont val="Arial CE"/>
        <family val="2"/>
      </rPr>
      <t>2)</t>
    </r>
  </si>
  <si>
    <t>25 5405 MFin 5405 vzor č.15</t>
  </si>
  <si>
    <t>16. Vykonával/a zaměstnání s příjmem dosahujícím alespoň 96 000,- Kč ( nutné doložit spolu s Přehledem ) :</t>
  </si>
  <si>
    <t xml:space="preserve">Adresa pro doručování, na kterou má být zasílána korespondence, je-li odlišná od adresy trvalého pobytu: </t>
  </si>
  <si>
    <t>8. den po datu odevzdání přehledů</t>
  </si>
  <si>
    <t xml:space="preserve">Přeplatek vraťte na účet vedený u </t>
  </si>
  <si>
    <t>č.</t>
  </si>
  <si>
    <t>Kód banky</t>
  </si>
  <si>
    <t>specifický symbol</t>
  </si>
  <si>
    <t xml:space="preserve">Nová výše zálohy OSVČ </t>
  </si>
  <si>
    <t>Počet měsíců</t>
  </si>
  <si>
    <t>Poslední známá daňová povinnost - daňová ztráta podle § 5 zákona</t>
  </si>
  <si>
    <t>27 Telefon / mobilní telefon</t>
  </si>
  <si>
    <t>28 Fax / e-mail</t>
  </si>
  <si>
    <t>Dílčí základ daně z kapitálového majetku podle § 8 zákona</t>
  </si>
  <si>
    <t>z toho : poměrná splátka leasingové akontace</t>
  </si>
  <si>
    <t>Závazky ( bez úvěrů a půjček )</t>
  </si>
  <si>
    <t>z toho : zůstatková cena prodaného dlouhodobého majetku</t>
  </si>
  <si>
    <t>od</t>
  </si>
  <si>
    <t>a)</t>
  </si>
  <si>
    <t>b)</t>
  </si>
  <si>
    <t>Datum :</t>
  </si>
  <si>
    <t>ano</t>
  </si>
  <si>
    <r>
      <t xml:space="preserve">03 DAP </t>
    </r>
    <r>
      <rPr>
        <vertAlign val="superscript"/>
        <sz val="8"/>
        <rFont val="Arial CE"/>
        <family val="2"/>
      </rPr>
      <t>1)</t>
    </r>
  </si>
  <si>
    <t>Důvody pro podání dodatečného                                                       DAP zjištěny dne</t>
  </si>
  <si>
    <r>
      <t>05a Zákonná povinnost ověření účetní závěrky auditorem</t>
    </r>
    <r>
      <rPr>
        <vertAlign val="superscript"/>
        <sz val="8"/>
        <rFont val="Arial CE"/>
        <family val="2"/>
      </rPr>
      <t>1)</t>
    </r>
  </si>
  <si>
    <t>Účetní závěrka poplatníka, který vede účetnictví</t>
  </si>
  <si>
    <t>Závěrka daňové evidence</t>
  </si>
  <si>
    <r>
      <t>Vedu účetnictví</t>
    </r>
    <r>
      <rPr>
        <vertAlign val="superscript"/>
        <sz val="8"/>
        <rFont val="Arial CE"/>
        <family val="2"/>
      </rPr>
      <t>1</t>
    </r>
    <r>
      <rPr>
        <sz val="8"/>
        <rFont val="Arial CE"/>
        <family val="2"/>
      </rPr>
      <t>)</t>
    </r>
  </si>
  <si>
    <t>Část příjmů nebo výsledku hospodaření před zdaněním  (zisk), kterou rozdělujete na spolupracující osobu ( osoby ) podle §13 zákona</t>
  </si>
  <si>
    <t>podle § 15 odst. 1 zákona č. 589/1992 Sb., ve znění pozdějších předpisů</t>
  </si>
  <si>
    <t>13. Účtování v hospodářském roce ( § 7 odst. 12 zák. č. 586/1992 Sb. ) :</t>
  </si>
  <si>
    <t>9. V roce 2008 jsem vykonával/a samostatnou výdělečnou činnost :</t>
  </si>
  <si>
    <t>Datum zjištění nové výše vyměřovacího základu ze SVČ</t>
  </si>
  <si>
    <t>IČO( je-li přiděleno ) :</t>
  </si>
  <si>
    <t xml:space="preserve">Pojistné OSVČ </t>
  </si>
  <si>
    <t>Přeplatek - doplatek</t>
  </si>
  <si>
    <t>Nová výše zálohy</t>
  </si>
  <si>
    <t>Část výdajů nebo výsledku hospodaření před zdaněním  (ztráta), kterou rozdělujete na spolupracující osobu ( osoby ) podle §13 zákona</t>
  </si>
  <si>
    <t>Část příjmů nebo výsledku hospodaření před zdaněním  (zisk), která připadla na Vás jako na spolupracující osobu  podle §13 zákona</t>
  </si>
  <si>
    <t>Část výdajů nebo výsledku hospodaření před zdaněním  (ztráta), která připadla na Vás jako na spolupracující osobu  podle §13 zákona</t>
  </si>
  <si>
    <t>POTVRZENÍ</t>
  </si>
  <si>
    <t>o době trvání a výši příjmů ze zaměstnání za rok 2008,</t>
  </si>
  <si>
    <t>pro účely posouzení výkonu vedlejší samostatné výdělečné činnosti</t>
  </si>
  <si>
    <t>( Potvrzení nutno doložit nejpozději spolu s Přehledem )</t>
  </si>
  <si>
    <t>Jméno a příjmení:</t>
  </si>
  <si>
    <t>V roce 2008 zaměstnání trvalo od</t>
  </si>
  <si>
    <r>
      <t xml:space="preserve">Výše vyměřovacího základu pro stanovení  pojistného na sociální zabezpečení </t>
    </r>
    <r>
      <rPr>
        <vertAlign val="superscript"/>
        <sz val="9"/>
        <rFont val="Arial"/>
        <family val="2"/>
      </rPr>
      <t>1</t>
    </r>
    <r>
      <rPr>
        <sz val="9"/>
        <rFont val="Arial"/>
        <family val="0"/>
      </rPr>
      <t xml:space="preserve"> :</t>
    </r>
  </si>
  <si>
    <r>
      <t xml:space="preserve">Výše dávek nemocenského pojištění, které byly do tohoto roku zúčtovány </t>
    </r>
    <r>
      <rPr>
        <vertAlign val="superscript"/>
        <sz val="9"/>
        <rFont val="Arial"/>
        <family val="2"/>
      </rPr>
      <t>2</t>
    </r>
    <r>
      <rPr>
        <sz val="9"/>
        <rFont val="Arial"/>
        <family val="0"/>
      </rPr>
      <t xml:space="preserve"> :</t>
    </r>
  </si>
  <si>
    <t>V roce 2009 zaměstnání trvalo od</t>
  </si>
  <si>
    <t>Datum</t>
  </si>
  <si>
    <t>Podpis a razítko organizace</t>
  </si>
  <si>
    <r>
      <t xml:space="preserve">1 </t>
    </r>
    <r>
      <rPr>
        <sz val="8"/>
        <rFont val="Arial"/>
        <family val="2"/>
      </rPr>
      <t>Pro účely výkonu vedlejší samostatné výdělečné činnosti postačuje, bude-li uvedeno, že výše vyměřovacího základu činí 96 000 Kč, tj. dvanáctinásobek minimální mzdy platné v roce 2008.</t>
    </r>
  </si>
  <si>
    <r>
      <t>2</t>
    </r>
    <r>
      <rPr>
        <sz val="8"/>
        <rFont val="Arial"/>
        <family val="0"/>
      </rPr>
      <t xml:space="preserve"> Překračuje-li výše vyměřovacího základu částku uvedenou pod bodem 1., není třeba vyplňovat.</t>
    </r>
  </si>
  <si>
    <t>POUČENÍ</t>
  </si>
  <si>
    <t>Potvrzení slouží pro posouzení výkonu vedlejší samostatné výdělečné činnosti ve smyslu ust. § 9 odst. 6 písm a) zák. č. 155/1995 Sb., ve znění pozdějších předpisů, a § 13a odst. 8 zák. č. 589/1992 Sb., ve znění pozdějších předpisů. Zaměstnáním v roce 2008 se rozumí činnost zakládající účast na nemocenském pojištění zaměstnanců nebo na nemocenské péči. Příjmem ze zaměstnání v roce 2008 se rozumí vyměřovací základ pro stanovení pojistného podle § 5 zák. č. 589/1992 Sb., ve znění pozdějších předpisů dosažený v kalendářního roku, za který se posuzuje účast OSVČ na pojištění. Dávkami nemocenského pojištění se rozumí peněžité dávky ( nemocenské, podpora při ošetřování člena rodiny, vyrovnávací příspěvek v těhotenství a mateřství, peněžitá pomoc v mateřství ), které byly do tohoto kalendářního roku zúčtovány. Potvrzení obsahující výše uvedené údaje je organizace povinna vydat podle ust. § 29 odst. 2 zák. č. 582/1991 Sb., ve znění pozdějších předpisů: zaměstnanci, popřípadě zaměstnanci, jehož zaměstnání skončilo, na jeho žádost, Okresní/Pražské správě sociálního zabezpečení na její žádost. Potvrzení je organizace povinna vydat do 8 dnů od obdržení žádosti.</t>
  </si>
  <si>
    <t>Roční úhrn čistého obratu</t>
  </si>
</sst>
</file>

<file path=xl/styles.xml><?xml version="1.0" encoding="utf-8"?>
<styleSheet xmlns="http://schemas.openxmlformats.org/spreadsheetml/2006/main">
  <numFmts count="18">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0.0"/>
    <numFmt numFmtId="165" formatCode="mmmm\ d\,\ yyyy"/>
    <numFmt numFmtId="166" formatCode="dd/mm/yy"/>
    <numFmt numFmtId="167" formatCode="d\.\ mmmm\ yyyy"/>
    <numFmt numFmtId="168" formatCode="&quot;Yes&quot;;&quot;Yes&quot;;&quot;No&quot;"/>
    <numFmt numFmtId="169" formatCode="&quot;True&quot;;&quot;True&quot;;&quot;False&quot;"/>
    <numFmt numFmtId="170" formatCode="&quot;On&quot;;&quot;On&quot;;&quot;Off&quot;"/>
    <numFmt numFmtId="171" formatCode="#,##0\ &quot;Kč&quot;"/>
    <numFmt numFmtId="172" formatCode="[$-405]d\.\ mmmm\ yyyy"/>
    <numFmt numFmtId="173" formatCode="d/m/yyyy;@"/>
  </numFmts>
  <fonts count="86">
    <font>
      <sz val="10"/>
      <name val="Arial"/>
      <family val="0"/>
    </font>
    <font>
      <b/>
      <sz val="10"/>
      <name val="Arial"/>
      <family val="0"/>
    </font>
    <font>
      <i/>
      <sz val="10"/>
      <name val="Arial"/>
      <family val="0"/>
    </font>
    <font>
      <b/>
      <i/>
      <sz val="10"/>
      <name val="Arial"/>
      <family val="0"/>
    </font>
    <font>
      <b/>
      <sz val="18"/>
      <name val="Arial"/>
      <family val="0"/>
    </font>
    <font>
      <b/>
      <sz val="12"/>
      <name val="Arial"/>
      <family val="0"/>
    </font>
    <font>
      <sz val="10"/>
      <name val="Arial CE"/>
      <family val="0"/>
    </font>
    <font>
      <b/>
      <sz val="10"/>
      <name val="Arial CE"/>
      <family val="0"/>
    </font>
    <font>
      <b/>
      <sz val="8"/>
      <name val="Arial CE"/>
      <family val="0"/>
    </font>
    <font>
      <sz val="8"/>
      <name val="Arial CE"/>
      <family val="0"/>
    </font>
    <font>
      <sz val="6"/>
      <name val="Arial CE"/>
      <family val="0"/>
    </font>
    <font>
      <b/>
      <sz val="14"/>
      <name val="Arial CE"/>
      <family val="0"/>
    </font>
    <font>
      <sz val="8"/>
      <name val="Arial"/>
      <family val="0"/>
    </font>
    <font>
      <i/>
      <sz val="8"/>
      <name val="Arial CE"/>
      <family val="2"/>
    </font>
    <font>
      <b/>
      <sz val="9"/>
      <name val="Arial CE"/>
      <family val="2"/>
    </font>
    <font>
      <sz val="9"/>
      <name val="Arial CE"/>
      <family val="2"/>
    </font>
    <font>
      <sz val="6"/>
      <name val="Arial"/>
      <family val="0"/>
    </font>
    <font>
      <vertAlign val="superscript"/>
      <sz val="8"/>
      <name val="Arial CE"/>
      <family val="2"/>
    </font>
    <font>
      <b/>
      <sz val="22"/>
      <name val="Arial CE"/>
      <family val="2"/>
    </font>
    <font>
      <b/>
      <sz val="12"/>
      <name val="Arial CE"/>
      <family val="2"/>
    </font>
    <font>
      <sz val="7"/>
      <name val="Arial"/>
      <family val="0"/>
    </font>
    <font>
      <sz val="7"/>
      <name val="Arial CE"/>
      <family val="2"/>
    </font>
    <font>
      <b/>
      <u val="single"/>
      <sz val="14"/>
      <name val="Arial CE"/>
      <family val="2"/>
    </font>
    <font>
      <i/>
      <sz val="8"/>
      <name val="Arial"/>
      <family val="2"/>
    </font>
    <font>
      <vertAlign val="superscript"/>
      <sz val="7"/>
      <name val="Arial CE"/>
      <family val="2"/>
    </font>
    <font>
      <b/>
      <i/>
      <sz val="10"/>
      <name val="Arial CE"/>
      <family val="2"/>
    </font>
    <font>
      <i/>
      <sz val="10"/>
      <name val="Arial CE"/>
      <family val="2"/>
    </font>
    <font>
      <i/>
      <u val="single"/>
      <sz val="8"/>
      <name val="Arial CE"/>
      <family val="2"/>
    </font>
    <font>
      <b/>
      <u val="single"/>
      <sz val="10"/>
      <name val="Arial CE"/>
      <family val="0"/>
    </font>
    <font>
      <b/>
      <u val="single"/>
      <sz val="10"/>
      <name val="Arial"/>
      <family val="0"/>
    </font>
    <font>
      <b/>
      <vertAlign val="superscript"/>
      <sz val="10"/>
      <name val="Arial"/>
      <family val="2"/>
    </font>
    <font>
      <sz val="9"/>
      <name val="Arial"/>
      <family val="0"/>
    </font>
    <font>
      <b/>
      <i/>
      <sz val="8"/>
      <name val="Arial"/>
      <family val="2"/>
    </font>
    <font>
      <b/>
      <i/>
      <sz val="8"/>
      <name val="Arial CE"/>
      <family val="2"/>
    </font>
    <font>
      <b/>
      <i/>
      <vertAlign val="superscript"/>
      <sz val="8"/>
      <name val="Arial CE"/>
      <family val="2"/>
    </font>
    <font>
      <i/>
      <sz val="7"/>
      <name val="Arial"/>
      <family val="2"/>
    </font>
    <font>
      <vertAlign val="superscript"/>
      <sz val="7"/>
      <name val="Arial"/>
      <family val="2"/>
    </font>
    <font>
      <b/>
      <u val="single"/>
      <sz val="12"/>
      <name val="Arial CE"/>
      <family val="2"/>
    </font>
    <font>
      <u val="single"/>
      <sz val="12"/>
      <name val="Arial"/>
      <family val="0"/>
    </font>
    <font>
      <u val="single"/>
      <sz val="10"/>
      <color indexed="12"/>
      <name val="Arial"/>
      <family val="0"/>
    </font>
    <font>
      <b/>
      <i/>
      <u val="single"/>
      <sz val="10"/>
      <name val="Arial CE"/>
      <family val="0"/>
    </font>
    <font>
      <sz val="8"/>
      <name val="Tahoma"/>
      <family val="0"/>
    </font>
    <font>
      <b/>
      <sz val="8"/>
      <name val="Tahoma"/>
      <family val="0"/>
    </font>
    <font>
      <u val="single"/>
      <sz val="10"/>
      <color indexed="36"/>
      <name val="Arial"/>
      <family val="0"/>
    </font>
    <font>
      <b/>
      <vertAlign val="superscript"/>
      <sz val="8"/>
      <name val="Arial CE"/>
      <family val="2"/>
    </font>
    <font>
      <sz val="10"/>
      <color indexed="18"/>
      <name val="Arial CE"/>
      <family val="0"/>
    </font>
    <font>
      <sz val="10"/>
      <color indexed="18"/>
      <name val="Arial"/>
      <family val="0"/>
    </font>
    <font>
      <sz val="8"/>
      <color indexed="18"/>
      <name val="Arial CE"/>
      <family val="0"/>
    </font>
    <font>
      <b/>
      <sz val="12"/>
      <color indexed="18"/>
      <name val="Arial CE"/>
      <family val="0"/>
    </font>
    <font>
      <b/>
      <sz val="11"/>
      <color indexed="18"/>
      <name val="Arial CE"/>
      <family val="0"/>
    </font>
    <font>
      <b/>
      <sz val="11"/>
      <color indexed="18"/>
      <name val="Arial"/>
      <family val="0"/>
    </font>
    <font>
      <sz val="12"/>
      <color indexed="18"/>
      <name val="Arial CE"/>
      <family val="0"/>
    </font>
    <font>
      <b/>
      <sz val="8"/>
      <name val="Arial"/>
      <family val="2"/>
    </font>
    <font>
      <vertAlign val="superscript"/>
      <sz val="8"/>
      <name val="Arial"/>
      <family val="2"/>
    </font>
    <font>
      <b/>
      <sz val="7"/>
      <name val="Arial CE"/>
      <family val="0"/>
    </font>
    <font>
      <sz val="10"/>
      <color indexed="10"/>
      <name val="Arial"/>
      <family val="0"/>
    </font>
    <font>
      <b/>
      <sz val="12"/>
      <color indexed="10"/>
      <name val="Arial"/>
      <family val="0"/>
    </font>
    <font>
      <b/>
      <sz val="8"/>
      <color indexed="10"/>
      <name val="Arial"/>
      <family val="0"/>
    </font>
    <font>
      <b/>
      <sz val="10"/>
      <color indexed="10"/>
      <name val="Arial"/>
      <family val="0"/>
    </font>
    <font>
      <sz val="9"/>
      <color indexed="10"/>
      <name val="Arial"/>
      <family val="0"/>
    </font>
    <font>
      <sz val="8"/>
      <color indexed="10"/>
      <name val="Arial"/>
      <family val="0"/>
    </font>
    <font>
      <i/>
      <sz val="8"/>
      <color indexed="10"/>
      <name val="Arial"/>
      <family val="0"/>
    </font>
    <font>
      <b/>
      <sz val="10"/>
      <color indexed="9"/>
      <name val="Arial"/>
      <family val="2"/>
    </font>
    <font>
      <sz val="9"/>
      <color indexed="43"/>
      <name val="Arial"/>
      <family val="0"/>
    </font>
    <font>
      <b/>
      <sz val="11"/>
      <color indexed="9"/>
      <name val="Arial"/>
      <family val="2"/>
    </font>
    <font>
      <b/>
      <sz val="14"/>
      <color indexed="10"/>
      <name val="Arial"/>
      <family val="0"/>
    </font>
    <font>
      <sz val="12"/>
      <name val="Arial"/>
      <family val="0"/>
    </font>
    <font>
      <sz val="7"/>
      <color indexed="10"/>
      <name val="Arial"/>
      <family val="0"/>
    </font>
    <font>
      <b/>
      <sz val="8"/>
      <color indexed="9"/>
      <name val="Arial"/>
      <family val="2"/>
    </font>
    <font>
      <b/>
      <sz val="24"/>
      <name val="Arial CE"/>
      <family val="0"/>
    </font>
    <font>
      <sz val="14"/>
      <name val="Arial"/>
      <family val="0"/>
    </font>
    <font>
      <b/>
      <i/>
      <sz val="14"/>
      <name val="Arial"/>
      <family val="2"/>
    </font>
    <font>
      <u val="single"/>
      <sz val="14"/>
      <color indexed="12"/>
      <name val="Arial"/>
      <family val="0"/>
    </font>
    <font>
      <b/>
      <sz val="22"/>
      <name val="Arial"/>
      <family val="2"/>
    </font>
    <font>
      <b/>
      <sz val="14"/>
      <name val="Arial"/>
      <family val="2"/>
    </font>
    <font>
      <b/>
      <sz val="11"/>
      <name val="Arial"/>
      <family val="2"/>
    </font>
    <font>
      <sz val="22"/>
      <name val="Arial"/>
      <family val="0"/>
    </font>
    <font>
      <b/>
      <sz val="26"/>
      <color indexed="18"/>
      <name val="Arial CE"/>
      <family val="0"/>
    </font>
    <font>
      <sz val="26"/>
      <name val="Arial"/>
      <family val="0"/>
    </font>
    <font>
      <b/>
      <sz val="9"/>
      <name val="Arial"/>
      <family val="0"/>
    </font>
    <font>
      <b/>
      <sz val="9"/>
      <color indexed="10"/>
      <name val="Arial"/>
      <family val="0"/>
    </font>
    <font>
      <b/>
      <u val="single"/>
      <sz val="11"/>
      <color indexed="12"/>
      <name val="Arial"/>
      <family val="0"/>
    </font>
    <font>
      <b/>
      <sz val="11"/>
      <name val="Arial CE"/>
      <family val="0"/>
    </font>
    <font>
      <b/>
      <sz val="16"/>
      <name val="Arial"/>
      <family val="2"/>
    </font>
    <font>
      <sz val="11"/>
      <name val="Arial"/>
      <family val="0"/>
    </font>
    <font>
      <vertAlign val="superscript"/>
      <sz val="9"/>
      <name val="Arial"/>
      <family val="2"/>
    </font>
  </fonts>
  <fills count="20">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22"/>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58"/>
        <bgColor indexed="64"/>
      </patternFill>
    </fill>
    <fill>
      <patternFill patternType="solid">
        <fgColor indexed="59"/>
        <bgColor indexed="64"/>
      </patternFill>
    </fill>
    <fill>
      <patternFill patternType="solid">
        <fgColor indexed="47"/>
        <bgColor indexed="64"/>
      </patternFill>
    </fill>
    <fill>
      <patternFill patternType="solid">
        <fgColor indexed="26"/>
        <bgColor indexed="64"/>
      </patternFill>
    </fill>
    <fill>
      <patternFill patternType="solid">
        <fgColor indexed="26"/>
        <bgColor indexed="64"/>
      </patternFill>
    </fill>
    <fill>
      <patternFill patternType="solid">
        <fgColor indexed="9"/>
        <bgColor indexed="64"/>
      </patternFill>
    </fill>
    <fill>
      <patternFill patternType="solid">
        <fgColor indexed="29"/>
        <bgColor indexed="64"/>
      </patternFill>
    </fill>
    <fill>
      <patternFill patternType="solid">
        <fgColor indexed="43"/>
        <bgColor indexed="64"/>
      </patternFill>
    </fill>
    <fill>
      <patternFill patternType="solid">
        <fgColor indexed="10"/>
        <bgColor indexed="64"/>
      </patternFill>
    </fill>
  </fills>
  <borders count="155">
    <border>
      <left/>
      <right/>
      <top/>
      <bottom/>
      <diagonal/>
    </border>
    <border>
      <left>
        <color indexed="63"/>
      </left>
      <right>
        <color indexed="63"/>
      </right>
      <top style="double"/>
      <bottom>
        <color indexed="63"/>
      </bottom>
    </border>
    <border>
      <left style="thin"/>
      <right style="medium"/>
      <top style="thin"/>
      <bottom style="thin"/>
    </border>
    <border>
      <left style="thin"/>
      <right style="thin"/>
      <top style="thin"/>
      <bottom style="thin"/>
    </border>
    <border>
      <left style="thin"/>
      <right style="thin"/>
      <top style="thin"/>
      <bottom style="medium"/>
    </border>
    <border>
      <left style="medium"/>
      <right>
        <color indexed="63"/>
      </right>
      <top style="medium"/>
      <bottom style="thin"/>
    </border>
    <border>
      <left style="medium"/>
      <right>
        <color indexed="63"/>
      </right>
      <top style="thin"/>
      <bottom style="medium"/>
    </border>
    <border>
      <left>
        <color indexed="63"/>
      </left>
      <right style="medium"/>
      <top style="medium"/>
      <bottom style="thin"/>
    </border>
    <border>
      <left style="thin"/>
      <right>
        <color indexed="63"/>
      </right>
      <top style="thin"/>
      <bottom style="medium"/>
    </border>
    <border>
      <left>
        <color indexed="63"/>
      </left>
      <right>
        <color indexed="63"/>
      </right>
      <top style="thin"/>
      <bottom style="medium"/>
    </border>
    <border>
      <left style="medium"/>
      <right>
        <color indexed="63"/>
      </right>
      <top style="thin"/>
      <bottom style="thin"/>
    </border>
    <border>
      <left style="thin"/>
      <right style="medium"/>
      <top style="thin"/>
      <bottom style="medium"/>
    </border>
    <border>
      <left style="thin">
        <color indexed="61"/>
      </left>
      <right style="medium">
        <color indexed="61"/>
      </right>
      <top style="medium">
        <color indexed="61"/>
      </top>
      <bottom style="medium">
        <color indexed="61"/>
      </bottom>
    </border>
    <border>
      <left style="thin">
        <color indexed="61"/>
      </left>
      <right style="thin">
        <color indexed="61"/>
      </right>
      <top>
        <color indexed="63"/>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medium"/>
      <right style="thin"/>
      <top style="thin"/>
      <bottom style="thin"/>
    </border>
    <border>
      <left style="medium"/>
      <right style="thin"/>
      <top style="thin"/>
      <bottom style="medium"/>
    </border>
    <border>
      <left style="thin">
        <color indexed="61"/>
      </left>
      <right style="thin">
        <color indexed="61"/>
      </right>
      <top>
        <color indexed="63"/>
      </top>
      <bottom style="thin">
        <color indexed="61"/>
      </bottom>
    </border>
    <border>
      <left style="medium"/>
      <right>
        <color indexed="63"/>
      </right>
      <top style="thin"/>
      <bottom>
        <color indexed="63"/>
      </bottom>
    </border>
    <border>
      <left>
        <color indexed="63"/>
      </left>
      <right style="thin"/>
      <top style="thin"/>
      <bottom style="medium"/>
    </border>
    <border>
      <left style="medium"/>
      <right>
        <color indexed="63"/>
      </right>
      <top style="medium"/>
      <bottom style="medium"/>
    </border>
    <border>
      <left style="thin"/>
      <right style="thin"/>
      <top style="medium"/>
      <bottom style="medium"/>
    </border>
    <border>
      <left>
        <color indexed="63"/>
      </left>
      <right style="medium"/>
      <top style="medium"/>
      <bottom style="medium"/>
    </border>
    <border>
      <left style="medium"/>
      <right>
        <color indexed="63"/>
      </right>
      <top>
        <color indexed="63"/>
      </top>
      <bottom>
        <color indexed="63"/>
      </bottom>
    </border>
    <border>
      <left>
        <color indexed="63"/>
      </left>
      <right>
        <color indexed="63"/>
      </right>
      <top style="medium"/>
      <bottom style="medium"/>
    </border>
    <border>
      <left style="thin"/>
      <right style="medium"/>
      <top style="medium"/>
      <bottom style="medium"/>
    </border>
    <border>
      <left>
        <color indexed="63"/>
      </left>
      <right>
        <color indexed="63"/>
      </right>
      <top style="medium"/>
      <bottom style="thin"/>
    </border>
    <border>
      <left>
        <color indexed="63"/>
      </left>
      <right>
        <color indexed="63"/>
      </right>
      <top style="thin"/>
      <bottom style="thin"/>
    </border>
    <border>
      <left>
        <color indexed="63"/>
      </left>
      <right>
        <color indexed="63"/>
      </right>
      <top style="thin"/>
      <bottom>
        <color indexed="63"/>
      </bottom>
    </border>
    <border>
      <left style="thin"/>
      <right>
        <color indexed="63"/>
      </right>
      <top style="medium"/>
      <bottom style="medium"/>
    </border>
    <border>
      <left style="thin"/>
      <right>
        <color indexed="63"/>
      </right>
      <top style="medium"/>
      <bottom style="thin"/>
    </border>
    <border>
      <left>
        <color indexed="63"/>
      </left>
      <right style="medium"/>
      <top style="thin"/>
      <bottom style="medium"/>
    </border>
    <border>
      <left style="thin"/>
      <right>
        <color indexed="63"/>
      </right>
      <top style="thin"/>
      <bottom style="thin"/>
    </border>
    <border>
      <left style="medium"/>
      <right style="thin"/>
      <top style="medium"/>
      <bottom style="medium"/>
    </border>
    <border>
      <left style="thin"/>
      <right style="thin"/>
      <top style="medium"/>
      <bottom style="thin"/>
    </border>
    <border>
      <left style="medium"/>
      <right style="thin"/>
      <top style="medium"/>
      <bottom style="thin"/>
    </border>
    <border>
      <left style="thin"/>
      <right style="medium"/>
      <top style="thin"/>
      <bottom>
        <color indexed="63"/>
      </bottom>
    </border>
    <border>
      <left style="thin"/>
      <right style="medium"/>
      <top style="medium"/>
      <bottom style="thin"/>
    </border>
    <border>
      <left style="medium"/>
      <right style="thin"/>
      <top>
        <color indexed="63"/>
      </top>
      <bottom style="thin"/>
    </border>
    <border>
      <left>
        <color indexed="63"/>
      </left>
      <right style="thin"/>
      <top style="medium"/>
      <bottom style="medium"/>
    </border>
    <border>
      <left>
        <color indexed="63"/>
      </left>
      <right style="medium"/>
      <top>
        <color indexed="63"/>
      </top>
      <bottom>
        <color indexed="63"/>
      </bottom>
    </border>
    <border>
      <left style="thin"/>
      <right style="thin"/>
      <top style="thin"/>
      <bottom>
        <color indexed="63"/>
      </bottom>
    </border>
    <border>
      <left style="thin"/>
      <right>
        <color indexed="63"/>
      </right>
      <top>
        <color indexed="63"/>
      </top>
      <bottom>
        <color indexed="63"/>
      </bottom>
    </border>
    <border>
      <left style="medium"/>
      <right>
        <color indexed="63"/>
      </right>
      <top>
        <color indexed="63"/>
      </top>
      <bottom style="thin"/>
    </border>
    <border>
      <left>
        <color indexed="63"/>
      </left>
      <right style="thin"/>
      <top>
        <color indexed="63"/>
      </top>
      <bottom>
        <color indexed="63"/>
      </bottom>
    </border>
    <border>
      <left style="thin">
        <color indexed="10"/>
      </left>
      <right style="thin">
        <color indexed="10"/>
      </right>
      <top style="thin">
        <color indexed="10"/>
      </top>
      <bottom style="thin">
        <color indexed="10"/>
      </bottom>
    </border>
    <border>
      <left style="thin">
        <color indexed="10"/>
      </left>
      <right>
        <color indexed="63"/>
      </right>
      <top>
        <color indexed="63"/>
      </top>
      <bottom>
        <color indexed="63"/>
      </bottom>
    </border>
    <border>
      <left>
        <color indexed="63"/>
      </left>
      <right>
        <color indexed="63"/>
      </right>
      <top>
        <color indexed="63"/>
      </top>
      <bottom style="medium"/>
    </border>
    <border>
      <left style="medium"/>
      <right style="medium"/>
      <top style="medium"/>
      <bottom style="medium"/>
    </border>
    <border>
      <left>
        <color indexed="63"/>
      </left>
      <right>
        <color indexed="63"/>
      </right>
      <top>
        <color indexed="63"/>
      </top>
      <bottom style="thin"/>
    </border>
    <border>
      <left>
        <color indexed="63"/>
      </left>
      <right style="medium"/>
      <top style="thin"/>
      <bottom style="thin"/>
    </border>
    <border>
      <left style="thin"/>
      <right style="thin"/>
      <top>
        <color indexed="63"/>
      </top>
      <bottom>
        <color indexed="63"/>
      </bottom>
    </border>
    <border>
      <left style="thin"/>
      <right style="medium"/>
      <top>
        <color indexed="63"/>
      </top>
      <bottom>
        <color indexed="63"/>
      </bottom>
    </border>
    <border>
      <left style="thin"/>
      <right>
        <color indexed="63"/>
      </right>
      <top>
        <color indexed="63"/>
      </top>
      <bottom style="thin"/>
    </border>
    <border>
      <left>
        <color indexed="63"/>
      </left>
      <right style="medium"/>
      <top>
        <color indexed="63"/>
      </top>
      <bottom style="thin"/>
    </border>
    <border>
      <left style="medium"/>
      <right style="thin"/>
      <top style="thin"/>
      <bottom>
        <color indexed="63"/>
      </bottom>
    </border>
    <border>
      <left>
        <color indexed="63"/>
      </left>
      <right style="thin">
        <color indexed="10"/>
      </right>
      <top>
        <color indexed="63"/>
      </top>
      <bottom>
        <color indexed="63"/>
      </bottom>
    </border>
    <border>
      <left style="medium">
        <color indexed="18"/>
      </left>
      <right>
        <color indexed="63"/>
      </right>
      <top>
        <color indexed="63"/>
      </top>
      <bottom>
        <color indexed="63"/>
      </bottom>
    </border>
    <border>
      <left style="medium">
        <color indexed="18"/>
      </left>
      <right>
        <color indexed="63"/>
      </right>
      <top>
        <color indexed="63"/>
      </top>
      <bottom style="medium">
        <color indexed="18"/>
      </bottom>
    </border>
    <border>
      <left style="medium">
        <color indexed="18"/>
      </left>
      <right>
        <color indexed="63"/>
      </right>
      <top>
        <color indexed="63"/>
      </top>
      <bottom style="thin">
        <color indexed="18"/>
      </bottom>
    </border>
    <border>
      <left>
        <color indexed="63"/>
      </left>
      <right>
        <color indexed="63"/>
      </right>
      <top>
        <color indexed="63"/>
      </top>
      <bottom style="thin">
        <color indexed="18"/>
      </bottom>
    </border>
    <border>
      <left>
        <color indexed="63"/>
      </left>
      <right style="medium">
        <color indexed="18"/>
      </right>
      <top>
        <color indexed="63"/>
      </top>
      <bottom>
        <color indexed="63"/>
      </bottom>
    </border>
    <border>
      <left>
        <color indexed="63"/>
      </left>
      <right>
        <color indexed="63"/>
      </right>
      <top>
        <color indexed="63"/>
      </top>
      <bottom style="medium">
        <color indexed="18"/>
      </bottom>
    </border>
    <border>
      <left>
        <color indexed="63"/>
      </left>
      <right>
        <color indexed="63"/>
      </right>
      <top style="medium">
        <color indexed="18"/>
      </top>
      <bottom>
        <color indexed="63"/>
      </bottom>
    </border>
    <border>
      <left>
        <color indexed="63"/>
      </left>
      <right style="medium">
        <color indexed="18"/>
      </right>
      <top style="medium">
        <color indexed="18"/>
      </top>
      <bottom>
        <color indexed="63"/>
      </bottom>
    </border>
    <border>
      <left>
        <color indexed="63"/>
      </left>
      <right style="medium">
        <color indexed="18"/>
      </right>
      <top>
        <color indexed="63"/>
      </top>
      <bottom style="medium">
        <color indexed="18"/>
      </bottom>
    </border>
    <border>
      <left style="medium">
        <color indexed="61"/>
      </left>
      <right style="thin">
        <color indexed="61"/>
      </right>
      <top style="medium">
        <color indexed="61"/>
      </top>
      <bottom style="medium">
        <color indexed="61"/>
      </bottom>
    </border>
    <border>
      <left style="medium">
        <color indexed="61"/>
      </left>
      <right style="thin">
        <color indexed="61"/>
      </right>
      <top style="medium">
        <color indexed="61"/>
      </top>
      <bottom>
        <color indexed="63"/>
      </bottom>
    </border>
    <border>
      <left style="thin">
        <color indexed="61"/>
      </left>
      <right style="medium">
        <color indexed="61"/>
      </right>
      <top style="medium">
        <color indexed="61"/>
      </top>
      <bottom>
        <color indexed="63"/>
      </bottom>
    </border>
    <border>
      <left style="medium">
        <color indexed="61"/>
      </left>
      <right style="thin">
        <color indexed="61"/>
      </right>
      <top style="thin">
        <color indexed="61"/>
      </top>
      <bottom style="thin">
        <color indexed="61"/>
      </bottom>
    </border>
    <border>
      <left style="thin">
        <color indexed="61"/>
      </left>
      <right style="medium">
        <color indexed="61"/>
      </right>
      <top style="thin">
        <color indexed="61"/>
      </top>
      <bottom style="thin">
        <color indexed="61"/>
      </bottom>
    </border>
    <border>
      <left style="medium">
        <color indexed="61"/>
      </left>
      <right style="thin">
        <color indexed="61"/>
      </right>
      <top>
        <color indexed="63"/>
      </top>
      <bottom style="thin">
        <color indexed="61"/>
      </bottom>
    </border>
    <border>
      <left>
        <color indexed="63"/>
      </left>
      <right style="medium">
        <color indexed="61"/>
      </right>
      <top>
        <color indexed="63"/>
      </top>
      <bottom style="thin">
        <color indexed="61"/>
      </bottom>
    </border>
    <border>
      <left style="medium">
        <color indexed="61"/>
      </left>
      <right style="thin">
        <color indexed="61"/>
      </right>
      <top>
        <color indexed="63"/>
      </top>
      <bottom>
        <color indexed="63"/>
      </bottom>
    </border>
    <border>
      <left>
        <color indexed="63"/>
      </left>
      <right style="medium">
        <color indexed="61"/>
      </right>
      <top>
        <color indexed="63"/>
      </top>
      <bottom>
        <color indexed="63"/>
      </bottom>
    </border>
    <border>
      <left>
        <color indexed="63"/>
      </left>
      <right style="medium">
        <color indexed="61"/>
      </right>
      <top style="thin">
        <color indexed="61"/>
      </top>
      <bottom style="thin">
        <color indexed="61"/>
      </bottom>
    </border>
    <border>
      <left>
        <color indexed="63"/>
      </left>
      <right style="medium">
        <color indexed="61"/>
      </right>
      <top>
        <color indexed="63"/>
      </top>
      <bottom style="medium">
        <color indexed="61"/>
      </bottom>
    </border>
    <border>
      <left style="medium">
        <color indexed="61"/>
      </left>
      <right>
        <color indexed="63"/>
      </right>
      <top style="thin">
        <color indexed="61"/>
      </top>
      <bottom style="thin">
        <color indexed="61"/>
      </bottom>
    </border>
    <border>
      <left>
        <color indexed="63"/>
      </left>
      <right style="thin">
        <color indexed="61"/>
      </right>
      <top>
        <color indexed="63"/>
      </top>
      <bottom>
        <color indexed="63"/>
      </bottom>
    </border>
    <border>
      <left style="thin">
        <color indexed="61"/>
      </left>
      <right style="medium">
        <color indexed="61"/>
      </right>
      <top>
        <color indexed="63"/>
      </top>
      <bottom>
        <color indexed="63"/>
      </bottom>
    </border>
    <border>
      <left style="thin">
        <color indexed="61"/>
      </left>
      <right style="thin">
        <color indexed="61"/>
      </right>
      <top>
        <color indexed="63"/>
      </top>
      <bottom style="medium">
        <color indexed="61"/>
      </bottom>
    </border>
    <border>
      <left style="thin">
        <color indexed="61"/>
      </left>
      <right style="thin">
        <color indexed="61"/>
      </right>
      <top style="thin">
        <color indexed="61"/>
      </top>
      <bottom style="thin">
        <color indexed="61"/>
      </bottom>
    </border>
    <border>
      <left style="thin">
        <color indexed="61"/>
      </left>
      <right style="thin">
        <color indexed="61"/>
      </right>
      <top style="medium">
        <color indexed="61"/>
      </top>
      <bottom>
        <color indexed="63"/>
      </bottom>
    </border>
    <border>
      <left style="thin">
        <color indexed="29"/>
      </left>
      <right style="thin">
        <color indexed="29"/>
      </right>
      <top style="thin">
        <color indexed="29"/>
      </top>
      <bottom style="thin">
        <color indexed="29"/>
      </bottom>
    </border>
    <border>
      <left>
        <color indexed="63"/>
      </left>
      <right style="thin"/>
      <top>
        <color indexed="63"/>
      </top>
      <bottom style="thin"/>
    </border>
    <border>
      <left>
        <color indexed="63"/>
      </left>
      <right style="thin"/>
      <top style="medium"/>
      <bottom>
        <color indexed="63"/>
      </bottom>
    </border>
    <border>
      <left>
        <color indexed="63"/>
      </left>
      <right>
        <color indexed="63"/>
      </right>
      <top style="medium"/>
      <bottom>
        <color indexed="63"/>
      </bottom>
    </border>
    <border>
      <left>
        <color indexed="63"/>
      </left>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style="thin"/>
      <top>
        <color indexed="63"/>
      </top>
      <bottom style="thin"/>
    </border>
    <border>
      <left style="thin"/>
      <right style="medium"/>
      <top>
        <color indexed="63"/>
      </top>
      <bottom style="thin"/>
    </border>
    <border>
      <left style="medium"/>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hair"/>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style="thin">
        <color indexed="29"/>
      </right>
      <top>
        <color indexed="63"/>
      </top>
      <bottom>
        <color indexed="63"/>
      </bottom>
    </border>
    <border>
      <left style="thin">
        <color indexed="29"/>
      </left>
      <right>
        <color indexed="63"/>
      </right>
      <top>
        <color indexed="63"/>
      </top>
      <bottom>
        <color indexed="63"/>
      </bottom>
    </border>
    <border>
      <left style="thin">
        <color indexed="10"/>
      </left>
      <right>
        <color indexed="63"/>
      </right>
      <top style="thin">
        <color indexed="10"/>
      </top>
      <bottom style="thin">
        <color indexed="10"/>
      </bottom>
    </border>
    <border>
      <left>
        <color indexed="63"/>
      </left>
      <right>
        <color indexed="63"/>
      </right>
      <top style="thin">
        <color indexed="10"/>
      </top>
      <bottom style="thin">
        <color indexed="10"/>
      </bottom>
    </border>
    <border>
      <left>
        <color indexed="63"/>
      </left>
      <right style="thin">
        <color indexed="10"/>
      </right>
      <top style="thin">
        <color indexed="10"/>
      </top>
      <bottom style="thin">
        <color indexed="10"/>
      </bottom>
    </border>
    <border>
      <left style="medium">
        <color indexed="10"/>
      </left>
      <right>
        <color indexed="63"/>
      </right>
      <top style="medium">
        <color indexed="10"/>
      </top>
      <bottom style="medium">
        <color indexed="10"/>
      </bottom>
    </border>
    <border>
      <left>
        <color indexed="63"/>
      </left>
      <right>
        <color indexed="63"/>
      </right>
      <top style="medium">
        <color indexed="10"/>
      </top>
      <bottom style="medium">
        <color indexed="10"/>
      </bottom>
    </border>
    <border>
      <left>
        <color indexed="63"/>
      </left>
      <right style="medium">
        <color indexed="10"/>
      </right>
      <top style="medium">
        <color indexed="10"/>
      </top>
      <bottom style="medium">
        <color indexed="10"/>
      </bottom>
    </border>
    <border>
      <left>
        <color indexed="63"/>
      </left>
      <right>
        <color indexed="63"/>
      </right>
      <top>
        <color indexed="63"/>
      </top>
      <bottom style="thin">
        <color indexed="10"/>
      </bottom>
    </border>
    <border>
      <left>
        <color indexed="63"/>
      </left>
      <right>
        <color indexed="63"/>
      </right>
      <top style="thin">
        <color indexed="10"/>
      </top>
      <bottom>
        <color indexed="63"/>
      </bottom>
    </border>
    <border>
      <left style="thin">
        <color indexed="10"/>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style="hair"/>
      <bottom>
        <color indexed="63"/>
      </bottom>
    </border>
    <border>
      <left>
        <color indexed="63"/>
      </left>
      <right>
        <color indexed="63"/>
      </right>
      <top>
        <color indexed="63"/>
      </top>
      <bottom style="thin">
        <color indexed="61"/>
      </bottom>
    </border>
    <border>
      <left>
        <color indexed="63"/>
      </left>
      <right style="medium">
        <color indexed="18"/>
      </right>
      <top>
        <color indexed="63"/>
      </top>
      <bottom style="thin">
        <color indexed="61"/>
      </bottom>
    </border>
    <border>
      <left style="medium">
        <color indexed="18"/>
      </left>
      <right>
        <color indexed="63"/>
      </right>
      <top style="medium">
        <color indexed="18"/>
      </top>
      <bottom>
        <color indexed="63"/>
      </bottom>
    </border>
    <border>
      <left style="thin">
        <color indexed="18"/>
      </left>
      <right>
        <color indexed="63"/>
      </right>
      <top style="thin">
        <color indexed="18"/>
      </top>
      <bottom>
        <color indexed="63"/>
      </bottom>
    </border>
    <border>
      <left>
        <color indexed="63"/>
      </left>
      <right style="medium">
        <color indexed="18"/>
      </right>
      <top style="thin">
        <color indexed="18"/>
      </top>
      <bottom>
        <color indexed="63"/>
      </bottom>
    </border>
    <border>
      <left style="medium">
        <color indexed="18"/>
      </left>
      <right>
        <color indexed="63"/>
      </right>
      <top style="thin">
        <color indexed="61"/>
      </top>
      <bottom>
        <color indexed="63"/>
      </bottom>
    </border>
    <border>
      <left>
        <color indexed="63"/>
      </left>
      <right>
        <color indexed="63"/>
      </right>
      <top style="thin">
        <color indexed="61"/>
      </top>
      <bottom>
        <color indexed="63"/>
      </bottom>
    </border>
    <border>
      <left>
        <color indexed="63"/>
      </left>
      <right style="medium">
        <color indexed="18"/>
      </right>
      <top style="thin">
        <color indexed="61"/>
      </top>
      <bottom>
        <color indexed="63"/>
      </bottom>
    </border>
    <border>
      <left>
        <color indexed="63"/>
      </left>
      <right>
        <color indexed="63"/>
      </right>
      <top style="medium">
        <color indexed="61"/>
      </top>
      <bottom>
        <color indexed="63"/>
      </bottom>
    </border>
    <border>
      <left style="thin">
        <color indexed="61"/>
      </left>
      <right>
        <color indexed="63"/>
      </right>
      <top>
        <color indexed="63"/>
      </top>
      <bottom style="medium">
        <color indexed="61"/>
      </bottom>
    </border>
    <border>
      <left>
        <color indexed="63"/>
      </left>
      <right>
        <color indexed="63"/>
      </right>
      <top>
        <color indexed="63"/>
      </top>
      <bottom style="medium">
        <color indexed="61"/>
      </bottom>
    </border>
    <border>
      <left>
        <color indexed="63"/>
      </left>
      <right style="thin">
        <color indexed="61"/>
      </right>
      <top>
        <color indexed="63"/>
      </top>
      <bottom style="medium">
        <color indexed="61"/>
      </bottom>
    </border>
    <border>
      <left style="thin">
        <color indexed="61"/>
      </left>
      <right>
        <color indexed="63"/>
      </right>
      <top>
        <color indexed="63"/>
      </top>
      <bottom>
        <color indexed="63"/>
      </bottom>
    </border>
    <border>
      <left style="thin">
        <color indexed="61"/>
      </left>
      <right style="thin">
        <color indexed="61"/>
      </right>
      <top style="thin">
        <color indexed="61"/>
      </top>
      <bottom>
        <color indexed="63"/>
      </bottom>
    </border>
    <border>
      <left style="thin">
        <color indexed="61"/>
      </left>
      <right style="medium">
        <color indexed="61"/>
      </right>
      <top style="thin">
        <color indexed="61"/>
      </top>
      <bottom>
        <color indexed="63"/>
      </bottom>
    </border>
    <border>
      <left style="thin">
        <color indexed="61"/>
      </left>
      <right style="medium">
        <color indexed="61"/>
      </right>
      <top>
        <color indexed="63"/>
      </top>
      <bottom style="medium">
        <color indexed="61"/>
      </bottom>
    </border>
    <border>
      <left style="thin">
        <color indexed="61"/>
      </left>
      <right style="medium">
        <color indexed="61"/>
      </right>
      <top>
        <color indexed="63"/>
      </top>
      <bottom style="thin">
        <color indexed="61"/>
      </bottom>
    </border>
    <border>
      <left style="thin">
        <color indexed="61"/>
      </left>
      <right>
        <color indexed="63"/>
      </right>
      <top style="thin">
        <color indexed="61"/>
      </top>
      <bottom style="thin">
        <color indexed="61"/>
      </bottom>
    </border>
    <border>
      <left>
        <color indexed="63"/>
      </left>
      <right>
        <color indexed="63"/>
      </right>
      <top style="thin">
        <color indexed="61"/>
      </top>
      <bottom style="thin">
        <color indexed="61"/>
      </bottom>
    </border>
    <border>
      <left>
        <color indexed="63"/>
      </left>
      <right style="thin">
        <color indexed="61"/>
      </right>
      <top style="thin">
        <color indexed="61"/>
      </top>
      <bottom style="thin">
        <color indexed="61"/>
      </bottom>
    </border>
    <border>
      <left style="thin">
        <color indexed="61"/>
      </left>
      <right>
        <color indexed="63"/>
      </right>
      <top style="thin">
        <color indexed="61"/>
      </top>
      <bottom>
        <color indexed="63"/>
      </bottom>
    </border>
    <border>
      <left>
        <color indexed="63"/>
      </left>
      <right style="thin">
        <color indexed="61"/>
      </right>
      <top style="thin">
        <color indexed="61"/>
      </top>
      <bottom>
        <color indexed="63"/>
      </bottom>
    </border>
    <border>
      <left style="medium">
        <color indexed="61"/>
      </left>
      <right style="thin">
        <color indexed="61"/>
      </right>
      <top style="thin">
        <color indexed="61"/>
      </top>
      <bottom>
        <color indexed="63"/>
      </bottom>
    </border>
    <border>
      <left style="thin">
        <color indexed="61"/>
      </left>
      <right>
        <color indexed="63"/>
      </right>
      <top>
        <color indexed="63"/>
      </top>
      <bottom style="thin">
        <color indexed="61"/>
      </bottom>
    </border>
    <border>
      <left>
        <color indexed="63"/>
      </left>
      <right style="thin">
        <color indexed="61"/>
      </right>
      <top>
        <color indexed="63"/>
      </top>
      <bottom style="thin">
        <color indexed="61"/>
      </bottom>
    </border>
    <border>
      <left style="medium">
        <color indexed="61"/>
      </left>
      <right style="thin">
        <color indexed="61"/>
      </right>
      <top>
        <color indexed="63"/>
      </top>
      <bottom style="medium">
        <color indexed="61"/>
      </bottom>
    </border>
    <border>
      <left style="thin">
        <color indexed="61"/>
      </left>
      <right>
        <color indexed="63"/>
      </right>
      <top style="medium">
        <color indexed="61"/>
      </top>
      <bottom>
        <color indexed="63"/>
      </bottom>
    </border>
    <border>
      <left>
        <color indexed="63"/>
      </left>
      <right style="thin">
        <color indexed="61"/>
      </right>
      <top style="medium">
        <color indexed="61"/>
      </top>
      <bottom>
        <color indexed="63"/>
      </bottom>
    </border>
    <border>
      <left style="medium">
        <color indexed="61"/>
      </left>
      <right>
        <color indexed="63"/>
      </right>
      <top style="thin">
        <color indexed="61"/>
      </top>
      <bottom>
        <color indexed="63"/>
      </bottom>
    </border>
    <border>
      <left style="medium">
        <color indexed="61"/>
      </left>
      <right>
        <color indexed="63"/>
      </right>
      <top>
        <color indexed="63"/>
      </top>
      <bottom>
        <color indexed="63"/>
      </bottom>
    </border>
    <border>
      <left style="medium">
        <color indexed="61"/>
      </left>
      <right>
        <color indexed="63"/>
      </right>
      <top>
        <color indexed="63"/>
      </top>
      <bottom style="medium">
        <color indexed="61"/>
      </bottom>
    </border>
    <border>
      <left style="medium">
        <color indexed="61"/>
      </left>
      <right style="thin"/>
      <top style="medium">
        <color indexed="61"/>
      </top>
      <bottom>
        <color indexed="63"/>
      </bottom>
    </border>
    <border>
      <left style="medium">
        <color indexed="61"/>
      </left>
      <right style="thin"/>
      <top>
        <color indexed="63"/>
      </top>
      <bottom>
        <color indexed="63"/>
      </bottom>
    </border>
    <border>
      <left style="medium">
        <color indexed="61"/>
      </left>
      <right style="thin"/>
      <top>
        <color indexed="63"/>
      </top>
      <bottom style="medium">
        <color indexed="61"/>
      </bottom>
    </border>
    <border>
      <left style="thin"/>
      <right>
        <color indexed="63"/>
      </right>
      <top style="medium">
        <color indexed="61"/>
      </top>
      <bottom>
        <color indexed="63"/>
      </bottom>
    </border>
    <border>
      <left style="thin"/>
      <right>
        <color indexed="63"/>
      </right>
      <top>
        <color indexed="63"/>
      </top>
      <bottom style="medium">
        <color indexed="61"/>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64" fontId="0" fillId="0" borderId="0" applyFill="0" applyBorder="0" applyAlignment="0" applyProtection="0"/>
    <xf numFmtId="3" fontId="0" fillId="0" borderId="0" applyFill="0" applyBorder="0" applyAlignment="0" applyProtection="0"/>
    <xf numFmtId="7" fontId="0" fillId="0" borderId="0" applyFill="0" applyBorder="0" applyAlignment="0" applyProtection="0"/>
    <xf numFmtId="5" fontId="0" fillId="0" borderId="0" applyFill="0" applyBorder="0" applyAlignment="0" applyProtection="0"/>
    <xf numFmtId="165" fontId="0" fillId="0" borderId="0" applyFill="0" applyBorder="0" applyAlignment="0" applyProtection="0"/>
    <xf numFmtId="2" fontId="0" fillId="0" borderId="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39" fillId="0" borderId="0" applyNumberFormat="0" applyFill="0" applyBorder="0" applyAlignment="0" applyProtection="0"/>
    <xf numFmtId="0" fontId="0" fillId="0" borderId="0" applyNumberFormat="0" applyFill="0" applyBorder="0" applyAlignment="0" applyProtection="0"/>
    <xf numFmtId="10" fontId="0" fillId="0" borderId="0" applyFill="0" applyBorder="0" applyAlignment="0" applyProtection="0"/>
    <xf numFmtId="0" fontId="43" fillId="0" borderId="0" applyNumberFormat="0" applyFill="0" applyBorder="0" applyAlignment="0" applyProtection="0"/>
    <xf numFmtId="0" fontId="0" fillId="0" borderId="1" applyNumberFormat="0" applyFill="0" applyAlignment="0" applyProtection="0"/>
  </cellStyleXfs>
  <cellXfs count="1632">
    <xf numFmtId="0" fontId="0" fillId="0" borderId="0" xfId="0" applyAlignment="1">
      <alignment/>
    </xf>
    <xf numFmtId="0" fontId="0" fillId="0" borderId="0" xfId="0" applyFill="1" applyAlignment="1">
      <alignment/>
    </xf>
    <xf numFmtId="0" fontId="16" fillId="0" borderId="0" xfId="0" applyFont="1" applyFill="1" applyAlignment="1">
      <alignment/>
    </xf>
    <xf numFmtId="0" fontId="0" fillId="2" borderId="0" xfId="0" applyFill="1" applyAlignment="1">
      <alignment/>
    </xf>
    <xf numFmtId="0" fontId="6" fillId="2" borderId="0" xfId="24" applyFont="1" applyFill="1" applyAlignment="1">
      <alignment/>
    </xf>
    <xf numFmtId="0" fontId="7" fillId="2" borderId="0" xfId="24" applyFont="1" applyFill="1" applyAlignment="1">
      <alignment/>
    </xf>
    <xf numFmtId="0" fontId="1" fillId="2" borderId="0" xfId="0" applyFont="1" applyFill="1" applyAlignment="1">
      <alignment/>
    </xf>
    <xf numFmtId="0" fontId="16" fillId="2" borderId="0" xfId="0" applyFont="1" applyFill="1" applyAlignment="1">
      <alignment/>
    </xf>
    <xf numFmtId="0" fontId="9" fillId="3" borderId="2" xfId="24" applyFont="1" applyFill="1" applyBorder="1" applyAlignment="1">
      <alignment horizontal="center"/>
    </xf>
    <xf numFmtId="0" fontId="6" fillId="2" borderId="3" xfId="24" applyFont="1" applyFill="1" applyBorder="1" applyAlignment="1" applyProtection="1">
      <alignment horizontal="center"/>
      <protection locked="0"/>
    </xf>
    <xf numFmtId="0" fontId="6" fillId="2" borderId="4" xfId="24" applyFont="1" applyFill="1" applyBorder="1" applyAlignment="1" applyProtection="1">
      <alignment horizontal="center"/>
      <protection locked="0"/>
    </xf>
    <xf numFmtId="0" fontId="9" fillId="3" borderId="0" xfId="24" applyFont="1" applyFill="1" applyAlignment="1">
      <alignment horizontal="center"/>
    </xf>
    <xf numFmtId="0" fontId="7" fillId="3" borderId="0" xfId="24" applyFont="1" applyFill="1" applyAlignment="1">
      <alignment horizontal="center"/>
    </xf>
    <xf numFmtId="49" fontId="9" fillId="2" borderId="5" xfId="24" applyNumberFormat="1" applyFont="1" applyFill="1" applyBorder="1" applyAlignment="1">
      <alignment horizontal="left" vertical="top"/>
    </xf>
    <xf numFmtId="49" fontId="9" fillId="2" borderId="6" xfId="24" applyNumberFormat="1" applyFont="1" applyFill="1" applyBorder="1" applyAlignment="1">
      <alignment horizontal="left" vertical="top"/>
    </xf>
    <xf numFmtId="49" fontId="6" fillId="2" borderId="7" xfId="24" applyNumberFormat="1" applyFont="1" applyFill="1" applyBorder="1" applyAlignment="1" applyProtection="1">
      <alignment horizontal="center"/>
      <protection locked="0"/>
    </xf>
    <xf numFmtId="49" fontId="9" fillId="2" borderId="8" xfId="24" applyNumberFormat="1" applyFont="1" applyFill="1" applyBorder="1" applyAlignment="1">
      <alignment horizontal="left" vertical="top" wrapText="1"/>
    </xf>
    <xf numFmtId="49" fontId="9" fillId="2" borderId="9" xfId="24" applyNumberFormat="1" applyFont="1" applyFill="1" applyBorder="1" applyAlignment="1">
      <alignment horizontal="left" vertical="top"/>
    </xf>
    <xf numFmtId="0" fontId="9" fillId="3" borderId="10" xfId="24" applyFont="1" applyFill="1" applyBorder="1" applyAlignment="1">
      <alignment horizontal="center" vertical="center" wrapText="1"/>
    </xf>
    <xf numFmtId="0" fontId="9" fillId="3" borderId="6" xfId="24" applyFont="1" applyFill="1" applyBorder="1" applyAlignment="1">
      <alignment horizontal="center" vertical="center" wrapText="1"/>
    </xf>
    <xf numFmtId="0" fontId="9" fillId="3" borderId="6" xfId="24" applyFont="1" applyFill="1" applyBorder="1" applyAlignment="1">
      <alignment horizontal="center" vertical="center"/>
    </xf>
    <xf numFmtId="0" fontId="9" fillId="3" borderId="10" xfId="24" applyFont="1" applyFill="1" applyBorder="1" applyAlignment="1">
      <alignment horizontal="center" vertical="center"/>
    </xf>
    <xf numFmtId="0" fontId="9" fillId="3" borderId="11" xfId="24" applyFont="1" applyFill="1" applyBorder="1" applyAlignment="1">
      <alignment horizontal="center" vertical="center"/>
    </xf>
    <xf numFmtId="0" fontId="9" fillId="3" borderId="10"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0" fillId="2" borderId="0" xfId="0" applyFill="1" applyAlignment="1" applyProtection="1">
      <alignment/>
      <protection/>
    </xf>
    <xf numFmtId="0" fontId="6" fillId="2" borderId="0" xfId="24" applyFont="1" applyFill="1" applyAlignment="1" applyProtection="1">
      <alignment/>
      <protection/>
    </xf>
    <xf numFmtId="0" fontId="6" fillId="3" borderId="0" xfId="24" applyFont="1" applyFill="1" applyAlignment="1" applyProtection="1">
      <alignment/>
      <protection/>
    </xf>
    <xf numFmtId="0" fontId="9" fillId="3" borderId="0" xfId="24" applyFont="1" applyFill="1" applyAlignment="1" applyProtection="1">
      <alignment/>
      <protection/>
    </xf>
    <xf numFmtId="0" fontId="9" fillId="3" borderId="0" xfId="24" applyFont="1" applyFill="1" applyAlignment="1" applyProtection="1">
      <alignment/>
      <protection/>
    </xf>
    <xf numFmtId="0" fontId="12" fillId="2" borderId="0" xfId="0" applyFont="1" applyFill="1" applyAlignment="1" applyProtection="1">
      <alignment/>
      <protection/>
    </xf>
    <xf numFmtId="0" fontId="9" fillId="3" borderId="0" xfId="24" applyFont="1" applyFill="1" applyAlignment="1" applyProtection="1">
      <alignment horizontal="center"/>
      <protection/>
    </xf>
    <xf numFmtId="0" fontId="9" fillId="3" borderId="0" xfId="24" applyFont="1" applyFill="1" applyAlignment="1" applyProtection="1">
      <alignment horizontal="right"/>
      <protection/>
    </xf>
    <xf numFmtId="0" fontId="15" fillId="3" borderId="0" xfId="24" applyFont="1" applyFill="1" applyAlignment="1" applyProtection="1">
      <alignment horizontal="right"/>
      <protection/>
    </xf>
    <xf numFmtId="0" fontId="0" fillId="4" borderId="0" xfId="0" applyFill="1" applyAlignment="1">
      <alignment/>
    </xf>
    <xf numFmtId="0" fontId="0" fillId="5" borderId="0" xfId="0" applyFill="1" applyAlignment="1">
      <alignment/>
    </xf>
    <xf numFmtId="0" fontId="0" fillId="6" borderId="0" xfId="0" applyFill="1" applyAlignment="1">
      <alignment/>
    </xf>
    <xf numFmtId="0" fontId="7" fillId="2" borderId="12" xfId="24" applyFont="1" applyFill="1" applyBorder="1" applyAlignment="1">
      <alignment horizontal="center"/>
    </xf>
    <xf numFmtId="0" fontId="7" fillId="2" borderId="13" xfId="24" applyFont="1" applyFill="1" applyBorder="1" applyAlignment="1" applyProtection="1">
      <alignment horizontal="center" vertical="center"/>
      <protection locked="0"/>
    </xf>
    <xf numFmtId="0" fontId="6" fillId="4" borderId="0" xfId="24" applyFont="1" applyFill="1" applyAlignment="1">
      <alignment/>
    </xf>
    <xf numFmtId="0" fontId="7" fillId="2" borderId="14" xfId="24" applyFont="1" applyFill="1" applyBorder="1" applyAlignment="1">
      <alignment horizontal="center"/>
    </xf>
    <xf numFmtId="0" fontId="7" fillId="2" borderId="15" xfId="24" applyFont="1" applyFill="1" applyBorder="1" applyAlignment="1">
      <alignment horizontal="center"/>
    </xf>
    <xf numFmtId="0" fontId="7" fillId="2" borderId="16" xfId="24" applyFont="1" applyFill="1" applyBorder="1" applyAlignment="1">
      <alignment horizontal="center"/>
    </xf>
    <xf numFmtId="0" fontId="7" fillId="4" borderId="0" xfId="24" applyFont="1" applyFill="1" applyAlignment="1">
      <alignment horizontal="right"/>
    </xf>
    <xf numFmtId="0" fontId="6" fillId="2" borderId="17" xfId="24" applyFont="1" applyFill="1" applyBorder="1" applyAlignment="1">
      <alignment/>
    </xf>
    <xf numFmtId="0" fontId="7" fillId="2" borderId="18" xfId="24" applyFont="1" applyFill="1" applyBorder="1" applyAlignment="1">
      <alignment horizontal="center"/>
    </xf>
    <xf numFmtId="0" fontId="7" fillId="2" borderId="19" xfId="24" applyFont="1" applyFill="1" applyBorder="1" applyAlignment="1">
      <alignment horizontal="center"/>
    </xf>
    <xf numFmtId="167" fontId="0" fillId="2" borderId="20" xfId="19" applyNumberFormat="1" applyFont="1" applyFill="1" applyBorder="1" applyAlignment="1">
      <alignment horizontal="center"/>
    </xf>
    <xf numFmtId="167" fontId="0" fillId="2" borderId="20" xfId="19" applyNumberFormat="1" applyFont="1" applyFill="1" applyBorder="1" applyAlignment="1">
      <alignment horizontal="center" wrapText="1"/>
    </xf>
    <xf numFmtId="167" fontId="6" fillId="2" borderId="20" xfId="24" applyNumberFormat="1" applyFont="1" applyFill="1" applyBorder="1" applyAlignment="1">
      <alignment horizontal="center"/>
    </xf>
    <xf numFmtId="167" fontId="6" fillId="2" borderId="21" xfId="24" applyNumberFormat="1" applyFont="1" applyFill="1" applyBorder="1" applyAlignment="1">
      <alignment horizontal="center"/>
    </xf>
    <xf numFmtId="16" fontId="6" fillId="4" borderId="0" xfId="24" applyNumberFormat="1" applyFont="1" applyFill="1" applyAlignment="1">
      <alignment horizontal="center"/>
    </xf>
    <xf numFmtId="0" fontId="7" fillId="2" borderId="22" xfId="24" applyFont="1" applyFill="1" applyBorder="1" applyAlignment="1" applyProtection="1">
      <alignment horizontal="center" vertical="center"/>
      <protection locked="0"/>
    </xf>
    <xf numFmtId="0" fontId="12" fillId="7" borderId="3" xfId="0" applyFont="1" applyFill="1" applyBorder="1" applyAlignment="1" applyProtection="1">
      <alignment horizontal="center"/>
      <protection/>
    </xf>
    <xf numFmtId="0" fontId="12" fillId="7" borderId="2" xfId="0" applyFont="1" applyFill="1" applyBorder="1" applyAlignment="1" applyProtection="1">
      <alignment horizontal="center"/>
      <protection/>
    </xf>
    <xf numFmtId="0" fontId="9" fillId="3" borderId="20" xfId="24" applyFont="1" applyFill="1" applyBorder="1" applyAlignment="1" applyProtection="1">
      <alignment horizontal="center"/>
      <protection/>
    </xf>
    <xf numFmtId="0" fontId="9" fillId="3" borderId="21" xfId="24" applyFont="1" applyFill="1" applyBorder="1" applyAlignment="1" applyProtection="1">
      <alignment horizontal="center"/>
      <protection/>
    </xf>
    <xf numFmtId="49" fontId="6" fillId="2" borderId="3" xfId="24"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protection locked="0"/>
    </xf>
    <xf numFmtId="10" fontId="6" fillId="2" borderId="2" xfId="24" applyNumberFormat="1" applyFont="1" applyFill="1" applyBorder="1" applyAlignment="1" applyProtection="1">
      <alignment horizontal="center"/>
      <protection locked="0"/>
    </xf>
    <xf numFmtId="10" fontId="6" fillId="2" borderId="3" xfId="24" applyNumberFormat="1" applyFont="1" applyFill="1" applyBorder="1" applyAlignment="1" applyProtection="1">
      <alignment horizontal="center"/>
      <protection locked="0"/>
    </xf>
    <xf numFmtId="10" fontId="6" fillId="2" borderId="4" xfId="24" applyNumberFormat="1" applyFont="1" applyFill="1" applyBorder="1" applyAlignment="1" applyProtection="1">
      <alignment horizontal="center"/>
      <protection locked="0"/>
    </xf>
    <xf numFmtId="10" fontId="6" fillId="2" borderId="11" xfId="24" applyNumberFormat="1" applyFont="1" applyFill="1" applyBorder="1" applyAlignment="1" applyProtection="1">
      <alignment horizontal="center"/>
      <protection locked="0"/>
    </xf>
    <xf numFmtId="0" fontId="9" fillId="3" borderId="3" xfId="24" applyFont="1" applyFill="1" applyBorder="1" applyAlignment="1" applyProtection="1">
      <alignment horizontal="center" vertical="center"/>
      <protection/>
    </xf>
    <xf numFmtId="0" fontId="9" fillId="3" borderId="2" xfId="24" applyFont="1" applyFill="1" applyBorder="1" applyAlignment="1" applyProtection="1">
      <alignment horizontal="center" vertical="center" wrapText="1"/>
      <protection/>
    </xf>
    <xf numFmtId="0" fontId="12" fillId="8" borderId="15" xfId="0" applyFont="1" applyFill="1" applyBorder="1" applyAlignment="1" applyProtection="1">
      <alignment vertical="top"/>
      <protection/>
    </xf>
    <xf numFmtId="0" fontId="12" fillId="8" borderId="16" xfId="0" applyFont="1" applyFill="1" applyBorder="1" applyAlignment="1" applyProtection="1">
      <alignment vertical="top"/>
      <protection/>
    </xf>
    <xf numFmtId="10" fontId="0" fillId="8" borderId="19" xfId="0" applyNumberFormat="1" applyFill="1" applyBorder="1" applyAlignment="1" applyProtection="1">
      <alignment horizontal="right"/>
      <protection locked="0"/>
    </xf>
    <xf numFmtId="0" fontId="9" fillId="3" borderId="20" xfId="24" applyFont="1" applyFill="1" applyBorder="1" applyAlignment="1" applyProtection="1">
      <alignment horizontal="center" vertical="center"/>
      <protection/>
    </xf>
    <xf numFmtId="0" fontId="9" fillId="3" borderId="21" xfId="24" applyFont="1" applyFill="1" applyBorder="1" applyAlignment="1" applyProtection="1">
      <alignment horizontal="center" vertical="center"/>
      <protection/>
    </xf>
    <xf numFmtId="0" fontId="9" fillId="3" borderId="10" xfId="24" applyFont="1" applyFill="1" applyBorder="1" applyAlignment="1" applyProtection="1">
      <alignment horizontal="center" vertical="center"/>
      <protection/>
    </xf>
    <xf numFmtId="0" fontId="9" fillId="3" borderId="6" xfId="24" applyFont="1" applyFill="1" applyBorder="1" applyAlignment="1" applyProtection="1">
      <alignment horizontal="center" vertical="center"/>
      <protection/>
    </xf>
    <xf numFmtId="0" fontId="9" fillId="3" borderId="23" xfId="24" applyFont="1" applyFill="1" applyBorder="1" applyAlignment="1" applyProtection="1">
      <alignment horizontal="center" vertical="center"/>
      <protection/>
    </xf>
    <xf numFmtId="49" fontId="9" fillId="2" borderId="9" xfId="24" applyNumberFormat="1" applyFont="1" applyFill="1" applyBorder="1" applyAlignment="1" applyProtection="1">
      <alignment horizontal="left" vertical="top" wrapText="1"/>
      <protection/>
    </xf>
    <xf numFmtId="49" fontId="0" fillId="8" borderId="24" xfId="0" applyNumberFormat="1" applyFill="1" applyBorder="1" applyAlignment="1" applyProtection="1">
      <alignment horizontal="center"/>
      <protection locked="0"/>
    </xf>
    <xf numFmtId="0" fontId="0" fillId="9" borderId="0" xfId="0" applyFill="1" applyAlignment="1">
      <alignment/>
    </xf>
    <xf numFmtId="0" fontId="6" fillId="9" borderId="0" xfId="24" applyFont="1" applyFill="1" applyAlignment="1">
      <alignment/>
    </xf>
    <xf numFmtId="0" fontId="19" fillId="10" borderId="0" xfId="24" applyFont="1" applyFill="1" applyAlignment="1">
      <alignment/>
    </xf>
    <xf numFmtId="0" fontId="7" fillId="10" borderId="25" xfId="24" applyFont="1" applyFill="1" applyBorder="1" applyAlignment="1">
      <alignment/>
    </xf>
    <xf numFmtId="0" fontId="7" fillId="10" borderId="26" xfId="24" applyFont="1" applyFill="1" applyBorder="1" applyAlignment="1">
      <alignment horizontal="center"/>
    </xf>
    <xf numFmtId="0" fontId="7" fillId="10" borderId="27" xfId="24" applyFont="1" applyFill="1" applyBorder="1" applyAlignment="1">
      <alignment horizontal="center"/>
    </xf>
    <xf numFmtId="0" fontId="6" fillId="10" borderId="5" xfId="24" applyFont="1" applyFill="1" applyBorder="1" applyAlignment="1">
      <alignment/>
    </xf>
    <xf numFmtId="0" fontId="6" fillId="10" borderId="10" xfId="24" applyFont="1" applyFill="1" applyBorder="1" applyAlignment="1">
      <alignment/>
    </xf>
    <xf numFmtId="0" fontId="25" fillId="10" borderId="10" xfId="24" applyFont="1" applyFill="1" applyBorder="1" applyAlignment="1">
      <alignment/>
    </xf>
    <xf numFmtId="0" fontId="6" fillId="10" borderId="6" xfId="24" applyFont="1" applyFill="1" applyBorder="1" applyAlignment="1">
      <alignment/>
    </xf>
    <xf numFmtId="0" fontId="7" fillId="10" borderId="28" xfId="24" applyFont="1" applyFill="1" applyBorder="1" applyAlignment="1">
      <alignment/>
    </xf>
    <xf numFmtId="0" fontId="6" fillId="10" borderId="29" xfId="24" applyFont="1" applyFill="1" applyBorder="1" applyAlignment="1">
      <alignment/>
    </xf>
    <xf numFmtId="0" fontId="7" fillId="10" borderId="30" xfId="24" applyFont="1" applyFill="1" applyBorder="1" applyAlignment="1">
      <alignment horizontal="center"/>
    </xf>
    <xf numFmtId="0" fontId="6" fillId="10" borderId="31" xfId="24" applyFont="1" applyFill="1" applyBorder="1" applyAlignment="1">
      <alignment/>
    </xf>
    <xf numFmtId="0" fontId="6" fillId="10" borderId="32" xfId="24" applyFont="1" applyFill="1" applyBorder="1" applyAlignment="1">
      <alignment/>
    </xf>
    <xf numFmtId="0" fontId="6" fillId="10" borderId="9" xfId="24" applyFont="1" applyFill="1" applyBorder="1" applyAlignment="1">
      <alignment/>
    </xf>
    <xf numFmtId="0" fontId="6" fillId="10" borderId="0" xfId="24" applyFont="1" applyFill="1" applyBorder="1" applyAlignment="1">
      <alignment/>
    </xf>
    <xf numFmtId="0" fontId="26" fillId="10" borderId="10" xfId="24" applyFont="1" applyFill="1" applyBorder="1" applyAlignment="1">
      <alignment/>
    </xf>
    <xf numFmtId="0" fontId="26" fillId="10" borderId="33" xfId="24" applyFont="1" applyFill="1" applyBorder="1" applyAlignment="1">
      <alignment/>
    </xf>
    <xf numFmtId="0" fontId="25" fillId="10" borderId="23" xfId="24" applyFont="1" applyFill="1" applyBorder="1" applyAlignment="1">
      <alignment/>
    </xf>
    <xf numFmtId="49" fontId="9" fillId="2" borderId="25" xfId="24" applyNumberFormat="1" applyFont="1" applyFill="1" applyBorder="1" applyAlignment="1">
      <alignment horizontal="left" vertical="top"/>
    </xf>
    <xf numFmtId="49" fontId="9" fillId="2" borderId="34" xfId="24" applyNumberFormat="1" applyFont="1" applyFill="1" applyBorder="1" applyAlignment="1">
      <alignment horizontal="left" vertical="top"/>
    </xf>
    <xf numFmtId="49" fontId="6" fillId="2" borderId="27" xfId="24" applyNumberFormat="1" applyFont="1" applyFill="1" applyBorder="1" applyAlignment="1" applyProtection="1">
      <alignment horizontal="center"/>
      <protection locked="0"/>
    </xf>
    <xf numFmtId="3" fontId="6" fillId="8" borderId="3" xfId="0" applyNumberFormat="1" applyFont="1" applyFill="1" applyBorder="1" applyAlignment="1" applyProtection="1">
      <alignment horizontal="center" vertical="center"/>
      <protection/>
    </xf>
    <xf numFmtId="3" fontId="6" fillId="8" borderId="4" xfId="0" applyNumberFormat="1" applyFont="1" applyFill="1" applyBorder="1" applyAlignment="1" applyProtection="1">
      <alignment horizontal="center" vertical="center"/>
      <protection/>
    </xf>
    <xf numFmtId="0" fontId="6" fillId="3" borderId="2" xfId="24" applyFont="1" applyFill="1" applyBorder="1" applyAlignment="1" applyProtection="1">
      <alignment horizontal="left"/>
      <protection/>
    </xf>
    <xf numFmtId="0" fontId="9" fillId="3" borderId="9" xfId="24" applyFont="1" applyFill="1" applyBorder="1" applyAlignment="1" applyProtection="1">
      <alignment vertical="center"/>
      <protection/>
    </xf>
    <xf numFmtId="0" fontId="7" fillId="3" borderId="0" xfId="24" applyFont="1" applyFill="1" applyAlignment="1">
      <alignment horizontal="right"/>
    </xf>
    <xf numFmtId="0" fontId="1" fillId="3" borderId="0" xfId="0" applyFont="1" applyFill="1" applyBorder="1" applyAlignment="1">
      <alignment horizontal="center"/>
    </xf>
    <xf numFmtId="0" fontId="9" fillId="3" borderId="0" xfId="24" applyFont="1" applyFill="1" applyAlignment="1">
      <alignment horizontal="left"/>
    </xf>
    <xf numFmtId="0" fontId="7" fillId="2" borderId="3" xfId="24" applyFont="1" applyFill="1" applyBorder="1" applyAlignment="1" applyProtection="1">
      <alignment horizontal="center" vertical="center"/>
      <protection locked="0"/>
    </xf>
    <xf numFmtId="0" fontId="9" fillId="3" borderId="0" xfId="24" applyFont="1" applyFill="1" applyAlignment="1">
      <alignment horizontal="center" wrapText="1"/>
    </xf>
    <xf numFmtId="49" fontId="12" fillId="8" borderId="35" xfId="0" applyNumberFormat="1" applyFont="1" applyFill="1" applyBorder="1" applyAlignment="1" applyProtection="1">
      <alignment horizontal="left" vertical="top" wrapText="1"/>
      <protection/>
    </xf>
    <xf numFmtId="49" fontId="12" fillId="8" borderId="31" xfId="0" applyNumberFormat="1" applyFont="1" applyFill="1" applyBorder="1" applyAlignment="1" applyProtection="1">
      <alignment horizontal="left" vertical="top" wrapText="1"/>
      <protection/>
    </xf>
    <xf numFmtId="0" fontId="9" fillId="3" borderId="33" xfId="24" applyFont="1" applyFill="1" applyBorder="1" applyAlignment="1">
      <alignment horizontal="center" wrapText="1"/>
    </xf>
    <xf numFmtId="0" fontId="0" fillId="7" borderId="33" xfId="0" applyFill="1" applyBorder="1" applyAlignment="1">
      <alignment horizontal="left" wrapText="1"/>
    </xf>
    <xf numFmtId="0" fontId="0" fillId="8" borderId="0" xfId="0" applyFill="1" applyAlignment="1">
      <alignment/>
    </xf>
    <xf numFmtId="0" fontId="9" fillId="3" borderId="23" xfId="24" applyFont="1" applyFill="1" applyBorder="1" applyAlignment="1">
      <alignment horizontal="center" vertical="center"/>
    </xf>
    <xf numFmtId="0" fontId="6" fillId="2" borderId="25" xfId="24" applyFont="1" applyFill="1" applyBorder="1" applyAlignment="1" applyProtection="1">
      <alignment horizontal="left"/>
      <protection locked="0"/>
    </xf>
    <xf numFmtId="0" fontId="6" fillId="2" borderId="29" xfId="24" applyFont="1" applyFill="1" applyBorder="1" applyAlignment="1" applyProtection="1">
      <alignment horizontal="right"/>
      <protection locked="0"/>
    </xf>
    <xf numFmtId="0" fontId="6" fillId="2" borderId="36" xfId="24" applyFont="1" applyFill="1" applyBorder="1" applyAlignment="1" applyProtection="1">
      <alignment/>
      <protection locked="0"/>
    </xf>
    <xf numFmtId="0" fontId="9" fillId="3" borderId="0" xfId="24" applyFont="1" applyFill="1" applyBorder="1" applyAlignment="1" applyProtection="1">
      <alignment/>
      <protection/>
    </xf>
    <xf numFmtId="0" fontId="9" fillId="3" borderId="0" xfId="24" applyFont="1" applyFill="1" applyAlignment="1" applyProtection="1">
      <alignment horizontal="right"/>
      <protection/>
    </xf>
    <xf numFmtId="0" fontId="9" fillId="3" borderId="37" xfId="24" applyFont="1" applyFill="1" applyBorder="1" applyAlignment="1">
      <alignment horizontal="center"/>
    </xf>
    <xf numFmtId="0" fontId="9" fillId="3" borderId="23" xfId="24" applyFont="1" applyFill="1" applyBorder="1" applyAlignment="1">
      <alignment horizontal="center" vertical="center" wrapText="1"/>
    </xf>
    <xf numFmtId="0" fontId="9" fillId="3" borderId="38" xfId="24" applyFont="1" applyFill="1" applyBorder="1" applyAlignment="1">
      <alignment horizontal="right" vertical="center"/>
    </xf>
    <xf numFmtId="3" fontId="6" fillId="8" borderId="2" xfId="0" applyNumberFormat="1" applyFont="1" applyFill="1" applyBorder="1" applyAlignment="1" applyProtection="1">
      <alignment horizontal="center" vertical="center"/>
      <protection/>
    </xf>
    <xf numFmtId="3" fontId="9" fillId="7" borderId="39" xfId="0" applyNumberFormat="1" applyFont="1" applyFill="1" applyBorder="1" applyAlignment="1" applyProtection="1">
      <alignment horizontal="center" vertical="center" wrapText="1" shrinkToFit="1"/>
      <protection/>
    </xf>
    <xf numFmtId="0" fontId="12" fillId="7" borderId="7" xfId="0" applyFont="1" applyFill="1" applyBorder="1" applyAlignment="1">
      <alignment horizontal="center" wrapText="1" shrinkToFit="1"/>
    </xf>
    <xf numFmtId="0" fontId="9" fillId="3" borderId="25" xfId="24" applyFont="1" applyFill="1" applyBorder="1" applyAlignment="1" applyProtection="1">
      <alignment horizontal="center" vertical="center"/>
      <protection/>
    </xf>
    <xf numFmtId="0" fontId="23" fillId="0" borderId="0" xfId="0" applyFont="1" applyAlignment="1">
      <alignment/>
    </xf>
    <xf numFmtId="0" fontId="23" fillId="8" borderId="0" xfId="0" applyFont="1" applyFill="1" applyAlignment="1">
      <alignment/>
    </xf>
    <xf numFmtId="0" fontId="9" fillId="3" borderId="40" xfId="24" applyFont="1" applyFill="1" applyBorder="1" applyAlignment="1" applyProtection="1">
      <alignment horizontal="center" vertical="center"/>
      <protection/>
    </xf>
    <xf numFmtId="0" fontId="35" fillId="7" borderId="0" xfId="0" applyFont="1" applyFill="1" applyAlignment="1">
      <alignment/>
    </xf>
    <xf numFmtId="0" fontId="0" fillId="7" borderId="0" xfId="0" applyFill="1" applyAlignment="1">
      <alignment/>
    </xf>
    <xf numFmtId="0" fontId="6" fillId="3" borderId="41" xfId="24" applyFont="1" applyFill="1" applyBorder="1" applyAlignment="1" applyProtection="1">
      <alignment horizontal="left"/>
      <protection/>
    </xf>
    <xf numFmtId="0" fontId="6" fillId="3" borderId="30" xfId="24" applyFont="1" applyFill="1" applyBorder="1" applyAlignment="1" applyProtection="1">
      <alignment horizontal="left"/>
      <protection/>
    </xf>
    <xf numFmtId="0" fontId="9" fillId="3" borderId="2" xfId="24" applyFont="1" applyFill="1" applyBorder="1" applyAlignment="1">
      <alignment horizontal="center"/>
    </xf>
    <xf numFmtId="0" fontId="0" fillId="0" borderId="0" xfId="0" applyAlignment="1">
      <alignment/>
    </xf>
    <xf numFmtId="0" fontId="0" fillId="8" borderId="0" xfId="0" applyFill="1" applyAlignment="1">
      <alignment/>
    </xf>
    <xf numFmtId="0" fontId="9" fillId="3" borderId="3" xfId="24" applyFont="1" applyFill="1" applyBorder="1" applyAlignment="1" applyProtection="1">
      <alignment/>
      <protection/>
    </xf>
    <xf numFmtId="0" fontId="12" fillId="7" borderId="42" xfId="0" applyFont="1" applyFill="1" applyBorder="1" applyAlignment="1">
      <alignment horizontal="center"/>
    </xf>
    <xf numFmtId="0" fontId="0" fillId="7" borderId="43" xfId="0" applyFill="1" applyBorder="1" applyAlignment="1">
      <alignment/>
    </xf>
    <xf numFmtId="0" fontId="9" fillId="3" borderId="20" xfId="24" applyFont="1" applyFill="1" applyBorder="1" applyAlignment="1" applyProtection="1">
      <alignment horizontal="center"/>
      <protection/>
    </xf>
    <xf numFmtId="0" fontId="6" fillId="8" borderId="3" xfId="0" applyFont="1" applyFill="1" applyBorder="1" applyAlignment="1" applyProtection="1">
      <alignment horizontal="center" vertical="center"/>
      <protection locked="0"/>
    </xf>
    <xf numFmtId="0" fontId="1" fillId="0" borderId="11" xfId="0" applyFont="1" applyBorder="1" applyAlignment="1">
      <alignment horizontal="center"/>
    </xf>
    <xf numFmtId="0" fontId="1" fillId="0" borderId="2" xfId="0" applyFont="1" applyBorder="1" applyAlignment="1" applyProtection="1">
      <alignment horizontal="center"/>
      <protection locked="0"/>
    </xf>
    <xf numFmtId="0" fontId="7" fillId="2" borderId="30" xfId="24" applyFont="1" applyFill="1" applyBorder="1" applyAlignment="1" applyProtection="1">
      <alignment horizontal="center" vertical="center"/>
      <protection locked="0"/>
    </xf>
    <xf numFmtId="3" fontId="6" fillId="8" borderId="11" xfId="0" applyNumberFormat="1" applyFont="1" applyFill="1" applyBorder="1" applyAlignment="1" applyProtection="1">
      <alignment horizontal="center" vertical="center"/>
      <protection/>
    </xf>
    <xf numFmtId="49" fontId="0" fillId="8" borderId="18" xfId="0" applyNumberFormat="1" applyFill="1" applyBorder="1" applyAlignment="1" applyProtection="1">
      <alignment horizontal="right"/>
      <protection locked="0"/>
    </xf>
    <xf numFmtId="49" fontId="0" fillId="8" borderId="3" xfId="0" applyNumberFormat="1" applyFont="1" applyFill="1" applyBorder="1" applyAlignment="1" applyProtection="1">
      <alignment horizontal="center"/>
      <protection locked="0"/>
    </xf>
    <xf numFmtId="49" fontId="0" fillId="8" borderId="3" xfId="0" applyNumberFormat="1" applyFont="1" applyFill="1" applyBorder="1" applyAlignment="1" applyProtection="1">
      <alignment horizontal="center"/>
      <protection locked="0"/>
    </xf>
    <xf numFmtId="10" fontId="0" fillId="8" borderId="3" xfId="0" applyNumberFormat="1" applyFont="1" applyFill="1" applyBorder="1" applyAlignment="1" applyProtection="1">
      <alignment horizontal="center"/>
      <protection locked="0"/>
    </xf>
    <xf numFmtId="10" fontId="0" fillId="8" borderId="2" xfId="0" applyNumberFormat="1" applyFont="1" applyFill="1" applyBorder="1" applyAlignment="1" applyProtection="1">
      <alignment horizontal="center"/>
      <protection locked="0"/>
    </xf>
    <xf numFmtId="49" fontId="0" fillId="8" borderId="4" xfId="0" applyNumberFormat="1" applyFont="1" applyFill="1" applyBorder="1" applyAlignment="1" applyProtection="1">
      <alignment horizontal="center"/>
      <protection locked="0"/>
    </xf>
    <xf numFmtId="0" fontId="6" fillId="2" borderId="2" xfId="24" applyFont="1" applyFill="1" applyBorder="1" applyAlignment="1" applyProtection="1">
      <alignment horizontal="center" vertical="center"/>
      <protection locked="0"/>
    </xf>
    <xf numFmtId="49" fontId="9" fillId="2" borderId="34" xfId="24" applyNumberFormat="1" applyFont="1" applyFill="1" applyBorder="1" applyAlignment="1">
      <alignment vertical="top" wrapText="1"/>
    </xf>
    <xf numFmtId="49" fontId="6" fillId="8" borderId="44" xfId="0" applyNumberFormat="1" applyFont="1" applyFill="1" applyBorder="1" applyAlignment="1" applyProtection="1">
      <alignment horizontal="center" wrapText="1"/>
      <protection locked="0"/>
    </xf>
    <xf numFmtId="0" fontId="6" fillId="2" borderId="0" xfId="24" applyFont="1" applyFill="1" applyAlignment="1" applyProtection="1">
      <alignment/>
      <protection locked="0"/>
    </xf>
    <xf numFmtId="0" fontId="0" fillId="6" borderId="0" xfId="0" applyFill="1" applyAlignment="1">
      <alignment wrapText="1"/>
    </xf>
    <xf numFmtId="0" fontId="15" fillId="2" borderId="28" xfId="24" applyFont="1" applyFill="1" applyBorder="1" applyAlignment="1" applyProtection="1">
      <alignment/>
      <protection/>
    </xf>
    <xf numFmtId="0" fontId="0" fillId="8" borderId="0" xfId="0" applyFill="1" applyBorder="1" applyAlignment="1">
      <alignment/>
    </xf>
    <xf numFmtId="0" fontId="0" fillId="8" borderId="45" xfId="0" applyFill="1" applyBorder="1" applyAlignment="1">
      <alignment/>
    </xf>
    <xf numFmtId="0" fontId="6" fillId="3" borderId="0" xfId="24" applyFont="1" applyFill="1" applyBorder="1" applyAlignment="1">
      <alignment vertical="center"/>
    </xf>
    <xf numFmtId="0" fontId="0" fillId="2" borderId="0" xfId="0" applyFill="1" applyAlignment="1">
      <alignment vertical="center"/>
    </xf>
    <xf numFmtId="0" fontId="0" fillId="0" borderId="0" xfId="0" applyFill="1" applyAlignment="1">
      <alignment vertical="center"/>
    </xf>
    <xf numFmtId="0" fontId="12" fillId="7" borderId="29" xfId="0" applyFont="1" applyFill="1" applyBorder="1" applyAlignment="1">
      <alignment vertical="center"/>
    </xf>
    <xf numFmtId="3" fontId="6" fillId="2" borderId="3" xfId="24" applyNumberFormat="1" applyFont="1" applyFill="1" applyBorder="1" applyAlignment="1" applyProtection="1">
      <alignment horizontal="center" vertical="center"/>
      <protection locked="0"/>
    </xf>
    <xf numFmtId="3" fontId="6" fillId="2" borderId="3" xfId="24" applyNumberFormat="1" applyFont="1" applyFill="1" applyBorder="1" applyAlignment="1" applyProtection="1">
      <alignment horizontal="center" vertical="center"/>
      <protection/>
    </xf>
    <xf numFmtId="3" fontId="6" fillId="2" borderId="46" xfId="24" applyNumberFormat="1" applyFont="1" applyFill="1" applyBorder="1" applyAlignment="1" applyProtection="1">
      <alignment horizontal="center" vertical="center"/>
      <protection/>
    </xf>
    <xf numFmtId="3" fontId="6" fillId="2" borderId="26" xfId="24" applyNumberFormat="1" applyFont="1" applyFill="1" applyBorder="1" applyAlignment="1" applyProtection="1">
      <alignment horizontal="center" vertical="center"/>
      <protection/>
    </xf>
    <xf numFmtId="0" fontId="0" fillId="6" borderId="0" xfId="0" applyFill="1" applyAlignment="1">
      <alignment vertical="center"/>
    </xf>
    <xf numFmtId="49" fontId="9" fillId="2" borderId="35" xfId="24" applyNumberFormat="1" applyFont="1" applyFill="1" applyBorder="1" applyAlignment="1">
      <alignment horizontal="left" vertical="top" wrapText="1"/>
    </xf>
    <xf numFmtId="49" fontId="9" fillId="2" borderId="34" xfId="24" applyNumberFormat="1" applyFont="1" applyFill="1" applyBorder="1" applyAlignment="1">
      <alignment horizontal="left" vertical="top" wrapText="1"/>
    </xf>
    <xf numFmtId="0" fontId="6" fillId="3" borderId="0" xfId="24" applyFont="1" applyFill="1" applyBorder="1" applyAlignment="1" applyProtection="1">
      <alignment vertical="center"/>
      <protection/>
    </xf>
    <xf numFmtId="0" fontId="0" fillId="2" borderId="0" xfId="0" applyFill="1" applyAlignment="1" applyProtection="1">
      <alignment vertical="center"/>
      <protection/>
    </xf>
    <xf numFmtId="0" fontId="6" fillId="2" borderId="24" xfId="24" applyFont="1" applyFill="1" applyBorder="1" applyAlignment="1" applyProtection="1">
      <alignment horizontal="center"/>
      <protection locked="0"/>
    </xf>
    <xf numFmtId="0" fontId="6" fillId="2" borderId="9" xfId="24" applyFont="1" applyFill="1" applyBorder="1" applyAlignment="1" applyProtection="1">
      <alignment wrapText="1"/>
      <protection locked="0"/>
    </xf>
    <xf numFmtId="0" fontId="1" fillId="0" borderId="3" xfId="0" applyFont="1" applyBorder="1" applyAlignment="1" applyProtection="1">
      <alignment horizontal="center" vertical="center"/>
      <protection locked="0"/>
    </xf>
    <xf numFmtId="3" fontId="6" fillId="2" borderId="3" xfId="24" applyNumberFormat="1" applyFont="1" applyFill="1" applyBorder="1" applyAlignment="1">
      <alignment horizontal="center"/>
    </xf>
    <xf numFmtId="0" fontId="0" fillId="7" borderId="47" xfId="0" applyFill="1" applyBorder="1" applyAlignment="1">
      <alignment vertical="center" wrapText="1"/>
    </xf>
    <xf numFmtId="0" fontId="9" fillId="3" borderId="48" xfId="24" applyFont="1" applyFill="1" applyBorder="1" applyAlignment="1" applyProtection="1">
      <alignment horizontal="center" vertical="center"/>
      <protection/>
    </xf>
    <xf numFmtId="0" fontId="8" fillId="3" borderId="0" xfId="24" applyFont="1" applyFill="1" applyBorder="1" applyAlignment="1">
      <alignment wrapText="1" shrinkToFit="1"/>
    </xf>
    <xf numFmtId="0" fontId="9" fillId="3" borderId="5" xfId="24" applyFont="1" applyFill="1" applyBorder="1" applyAlignment="1" applyProtection="1">
      <alignment horizontal="center" vertical="center"/>
      <protection/>
    </xf>
    <xf numFmtId="0" fontId="9" fillId="3" borderId="39" xfId="24" applyFont="1" applyFill="1" applyBorder="1" applyAlignment="1" applyProtection="1">
      <alignment horizontal="center" wrapText="1"/>
      <protection/>
    </xf>
    <xf numFmtId="0" fontId="9" fillId="3" borderId="5" xfId="24" applyFont="1" applyFill="1" applyBorder="1" applyAlignment="1" applyProtection="1">
      <alignment horizontal="center" vertical="center"/>
      <protection/>
    </xf>
    <xf numFmtId="0" fontId="9" fillId="3" borderId="42" xfId="24" applyFont="1" applyFill="1" applyBorder="1" applyAlignment="1">
      <alignment horizontal="center" vertical="center"/>
    </xf>
    <xf numFmtId="0" fontId="12" fillId="7" borderId="0" xfId="0" applyFont="1" applyFill="1" applyAlignment="1">
      <alignment horizontal="right" vertical="center"/>
    </xf>
    <xf numFmtId="0" fontId="0" fillId="0" borderId="0" xfId="0" applyAlignment="1">
      <alignment wrapText="1"/>
    </xf>
    <xf numFmtId="0" fontId="12" fillId="7" borderId="49" xfId="0" applyFont="1" applyFill="1" applyBorder="1" applyAlignment="1">
      <alignment horizontal="right" vertical="center" wrapText="1"/>
    </xf>
    <xf numFmtId="0" fontId="55" fillId="8" borderId="3" xfId="0" applyFont="1" applyFill="1" applyBorder="1" applyAlignment="1">
      <alignment/>
    </xf>
    <xf numFmtId="0" fontId="55" fillId="8" borderId="0" xfId="0" applyFont="1" applyFill="1" applyBorder="1" applyAlignment="1">
      <alignment/>
    </xf>
    <xf numFmtId="0" fontId="57" fillId="8" borderId="0" xfId="0" applyFont="1" applyFill="1" applyBorder="1" applyAlignment="1">
      <alignment horizontal="center"/>
    </xf>
    <xf numFmtId="0" fontId="58" fillId="8" borderId="47" xfId="0" applyFont="1" applyFill="1" applyBorder="1" applyAlignment="1">
      <alignment horizontal="center" vertical="center"/>
    </xf>
    <xf numFmtId="0" fontId="58" fillId="11" borderId="0" xfId="0" applyFont="1" applyFill="1" applyBorder="1" applyAlignment="1">
      <alignment horizontal="center" vertical="center"/>
    </xf>
    <xf numFmtId="0" fontId="58" fillId="12" borderId="0" xfId="0" applyFont="1" applyFill="1" applyBorder="1" applyAlignment="1">
      <alignment horizontal="center" vertical="center"/>
    </xf>
    <xf numFmtId="0" fontId="60" fillId="13" borderId="0" xfId="0" applyFont="1" applyFill="1" applyBorder="1" applyAlignment="1">
      <alignment/>
    </xf>
    <xf numFmtId="0" fontId="59" fillId="13" borderId="0" xfId="0" applyFont="1" applyFill="1" applyBorder="1" applyAlignment="1">
      <alignment/>
    </xf>
    <xf numFmtId="0" fontId="55" fillId="13" borderId="0" xfId="0" applyFont="1" applyFill="1" applyBorder="1" applyAlignment="1">
      <alignment/>
    </xf>
    <xf numFmtId="0" fontId="57" fillId="13" borderId="0" xfId="0" applyFont="1" applyFill="1" applyBorder="1" applyAlignment="1">
      <alignment horizontal="center"/>
    </xf>
    <xf numFmtId="0" fontId="60" fillId="13" borderId="0" xfId="0" applyFont="1" applyFill="1" applyBorder="1" applyAlignment="1">
      <alignment vertical="center" wrapText="1"/>
    </xf>
    <xf numFmtId="0" fontId="58" fillId="13" borderId="0" xfId="0" applyFont="1" applyFill="1" applyBorder="1" applyAlignment="1">
      <alignment vertical="center"/>
    </xf>
    <xf numFmtId="0" fontId="60" fillId="13" borderId="0" xfId="0" applyFont="1" applyFill="1" applyBorder="1" applyAlignment="1">
      <alignment horizontal="center"/>
    </xf>
    <xf numFmtId="0" fontId="55" fillId="13" borderId="0" xfId="0" applyFont="1" applyFill="1" applyBorder="1" applyAlignment="1">
      <alignment/>
    </xf>
    <xf numFmtId="0" fontId="0" fillId="13" borderId="0" xfId="0" applyFill="1" applyAlignment="1">
      <alignment/>
    </xf>
    <xf numFmtId="0" fontId="0" fillId="13" borderId="0" xfId="0" applyFill="1" applyAlignment="1">
      <alignment/>
    </xf>
    <xf numFmtId="0" fontId="55" fillId="13" borderId="0" xfId="0" applyFont="1" applyFill="1" applyAlignment="1">
      <alignment/>
    </xf>
    <xf numFmtId="0" fontId="61" fillId="13" borderId="0" xfId="0" applyFont="1" applyFill="1" applyAlignment="1">
      <alignment/>
    </xf>
    <xf numFmtId="0" fontId="57" fillId="13" borderId="0" xfId="0" applyFont="1" applyFill="1" applyAlignment="1">
      <alignment/>
    </xf>
    <xf numFmtId="0" fontId="58" fillId="13" borderId="0" xfId="0" applyFont="1" applyFill="1" applyAlignment="1">
      <alignment horizontal="center"/>
    </xf>
    <xf numFmtId="0" fontId="57" fillId="6" borderId="0" xfId="0" applyFont="1" applyFill="1" applyAlignment="1">
      <alignment/>
    </xf>
    <xf numFmtId="0" fontId="1" fillId="8" borderId="50" xfId="0" applyFont="1" applyFill="1" applyBorder="1" applyAlignment="1" applyProtection="1">
      <alignment horizontal="center" vertical="center"/>
      <protection locked="0"/>
    </xf>
    <xf numFmtId="0" fontId="0" fillId="13" borderId="0" xfId="0" applyFill="1" applyAlignment="1">
      <alignment vertical="center"/>
    </xf>
    <xf numFmtId="0" fontId="0" fillId="12" borderId="0" xfId="0" applyFill="1" applyAlignment="1">
      <alignment/>
    </xf>
    <xf numFmtId="0" fontId="58" fillId="13" borderId="51" xfId="0" applyFont="1" applyFill="1" applyBorder="1" applyAlignment="1">
      <alignment vertical="center"/>
    </xf>
    <xf numFmtId="0" fontId="6" fillId="7" borderId="3" xfId="0" applyFont="1" applyFill="1" applyBorder="1" applyAlignment="1" applyProtection="1">
      <alignment horizontal="center" vertical="center"/>
      <protection/>
    </xf>
    <xf numFmtId="0" fontId="6" fillId="7" borderId="4" xfId="0" applyFont="1" applyFill="1" applyBorder="1" applyAlignment="1" applyProtection="1">
      <alignment horizontal="center" vertical="center"/>
      <protection/>
    </xf>
    <xf numFmtId="0" fontId="58" fillId="8" borderId="0" xfId="0" applyFont="1" applyFill="1" applyBorder="1" applyAlignment="1">
      <alignment horizontal="center" vertical="center"/>
    </xf>
    <xf numFmtId="0" fontId="55" fillId="13" borderId="0" xfId="0" applyFont="1" applyFill="1" applyAlignment="1">
      <alignment/>
    </xf>
    <xf numFmtId="14" fontId="9" fillId="3" borderId="0" xfId="24" applyNumberFormat="1" applyFont="1" applyFill="1" applyBorder="1" applyAlignment="1" applyProtection="1">
      <alignment horizontal="right"/>
      <protection/>
    </xf>
    <xf numFmtId="49" fontId="6" fillId="2" borderId="0" xfId="24" applyNumberFormat="1" applyFont="1" applyFill="1" applyBorder="1" applyAlignment="1" applyProtection="1">
      <alignment horizontal="center"/>
      <protection/>
    </xf>
    <xf numFmtId="49" fontId="0" fillId="8" borderId="0" xfId="0" applyNumberFormat="1" applyFill="1" applyBorder="1" applyAlignment="1" applyProtection="1">
      <alignment horizontal="center"/>
      <protection/>
    </xf>
    <xf numFmtId="0" fontId="6" fillId="7" borderId="3" xfId="0" applyFont="1" applyFill="1" applyBorder="1" applyAlignment="1" applyProtection="1">
      <alignment vertical="center"/>
      <protection/>
    </xf>
    <xf numFmtId="0" fontId="6" fillId="7" borderId="46" xfId="0" applyFont="1" applyFill="1" applyBorder="1" applyAlignment="1" applyProtection="1">
      <alignment vertical="center"/>
      <protection/>
    </xf>
    <xf numFmtId="0" fontId="6" fillId="7" borderId="4" xfId="0" applyFont="1" applyFill="1" applyBorder="1" applyAlignment="1" applyProtection="1">
      <alignment vertical="center"/>
      <protection/>
    </xf>
    <xf numFmtId="0" fontId="9" fillId="2" borderId="5" xfId="24" applyFont="1" applyFill="1" applyBorder="1" applyAlignment="1" applyProtection="1">
      <alignment vertical="top"/>
      <protection/>
    </xf>
    <xf numFmtId="0" fontId="9" fillId="2" borderId="6" xfId="24" applyFont="1" applyFill="1" applyBorder="1" applyAlignment="1" applyProtection="1">
      <alignment vertical="top" wrapText="1"/>
      <protection/>
    </xf>
    <xf numFmtId="0" fontId="9" fillId="2" borderId="8" xfId="24" applyFont="1" applyFill="1" applyBorder="1" applyAlignment="1" applyProtection="1">
      <alignment vertical="top"/>
      <protection/>
    </xf>
    <xf numFmtId="0" fontId="9" fillId="2" borderId="31" xfId="24" applyFont="1" applyFill="1" applyBorder="1" applyAlignment="1" applyProtection="1">
      <alignment vertical="top"/>
      <protection/>
    </xf>
    <xf numFmtId="0" fontId="9" fillId="2" borderId="8" xfId="24" applyFont="1" applyFill="1" applyBorder="1" applyAlignment="1" applyProtection="1">
      <alignment vertical="top" wrapText="1"/>
      <protection/>
    </xf>
    <xf numFmtId="3" fontId="6" fillId="2" borderId="0" xfId="24" applyNumberFormat="1" applyFont="1" applyFill="1" applyAlignment="1">
      <alignment/>
    </xf>
    <xf numFmtId="0" fontId="58" fillId="13" borderId="0" xfId="0" applyFont="1" applyFill="1" applyBorder="1" applyAlignment="1">
      <alignment horizontal="right"/>
    </xf>
    <xf numFmtId="0" fontId="0" fillId="8" borderId="34" xfId="0" applyFont="1" applyFill="1" applyBorder="1" applyAlignment="1" applyProtection="1">
      <alignment horizontal="center"/>
      <protection locked="0"/>
    </xf>
    <xf numFmtId="0" fontId="9" fillId="3" borderId="52" xfId="24" applyFont="1" applyFill="1" applyBorder="1" applyAlignment="1">
      <alignment wrapText="1"/>
    </xf>
    <xf numFmtId="0" fontId="12" fillId="7" borderId="52" xfId="0" applyFont="1" applyFill="1" applyBorder="1" applyAlignment="1">
      <alignment/>
    </xf>
    <xf numFmtId="0" fontId="9" fillId="3" borderId="20" xfId="24" applyFont="1" applyFill="1" applyBorder="1" applyAlignment="1">
      <alignment horizontal="center" vertical="center"/>
    </xf>
    <xf numFmtId="0" fontId="9" fillId="3" borderId="21" xfId="24" applyFont="1" applyFill="1" applyBorder="1" applyAlignment="1">
      <alignment horizontal="center" vertical="center"/>
    </xf>
    <xf numFmtId="0" fontId="6" fillId="2" borderId="34" xfId="24" applyFont="1" applyFill="1" applyBorder="1" applyAlignment="1" applyProtection="1">
      <alignment horizontal="center" wrapText="1"/>
      <protection locked="0"/>
    </xf>
    <xf numFmtId="0" fontId="6" fillId="2" borderId="53" xfId="24" applyFont="1" applyFill="1" applyBorder="1" applyAlignment="1" applyProtection="1">
      <alignment horizontal="center" wrapText="1"/>
      <protection locked="0"/>
    </xf>
    <xf numFmtId="3" fontId="6" fillId="3" borderId="0" xfId="24" applyNumberFormat="1" applyFont="1" applyFill="1" applyBorder="1" applyAlignment="1">
      <alignment horizontal="center" vertical="center"/>
    </xf>
    <xf numFmtId="0" fontId="0" fillId="7" borderId="54" xfId="0" applyFill="1" applyBorder="1" applyAlignment="1">
      <alignment/>
    </xf>
    <xf numFmtId="0" fontId="0" fillId="0" borderId="0" xfId="0" applyAlignment="1">
      <alignment vertical="center"/>
    </xf>
    <xf numFmtId="0" fontId="0" fillId="8" borderId="0" xfId="0" applyFill="1" applyAlignment="1">
      <alignment vertical="center"/>
    </xf>
    <xf numFmtId="0" fontId="0" fillId="8" borderId="3" xfId="0" applyFill="1" applyBorder="1" applyAlignment="1" applyProtection="1">
      <alignment vertical="center"/>
      <protection locked="0"/>
    </xf>
    <xf numFmtId="0" fontId="0" fillId="13" borderId="0" xfId="0" applyFont="1" applyFill="1" applyBorder="1" applyAlignment="1" applyProtection="1">
      <alignment/>
      <protection/>
    </xf>
    <xf numFmtId="0" fontId="0" fillId="13" borderId="0" xfId="0" applyFont="1" applyFill="1" applyBorder="1" applyAlignment="1">
      <alignment/>
    </xf>
    <xf numFmtId="0" fontId="1" fillId="8" borderId="50" xfId="0" applyFont="1" applyFill="1" applyBorder="1" applyAlignment="1" applyProtection="1">
      <alignment horizontal="center"/>
      <protection locked="0"/>
    </xf>
    <xf numFmtId="0" fontId="1" fillId="8" borderId="50" xfId="0" applyFont="1" applyFill="1" applyBorder="1" applyAlignment="1" applyProtection="1">
      <alignment horizontal="center"/>
      <protection locked="0"/>
    </xf>
    <xf numFmtId="173" fontId="0" fillId="8" borderId="50" xfId="0" applyNumberFormat="1" applyFont="1" applyFill="1" applyBorder="1" applyAlignment="1" applyProtection="1">
      <alignment horizontal="center"/>
      <protection locked="0"/>
    </xf>
    <xf numFmtId="0" fontId="1" fillId="13" borderId="0" xfId="0" applyFont="1" applyFill="1" applyBorder="1" applyAlignment="1">
      <alignment horizontal="center"/>
    </xf>
    <xf numFmtId="0" fontId="1" fillId="13" borderId="0" xfId="0" applyFont="1" applyFill="1" applyBorder="1" applyAlignment="1">
      <alignment horizontal="center"/>
    </xf>
    <xf numFmtId="0" fontId="0" fillId="8" borderId="50" xfId="0" applyFont="1" applyFill="1" applyBorder="1" applyAlignment="1" applyProtection="1">
      <alignment horizontal="center"/>
      <protection locked="0"/>
    </xf>
    <xf numFmtId="0" fontId="0" fillId="13" borderId="0" xfId="0" applyFont="1" applyFill="1" applyAlignment="1">
      <alignment/>
    </xf>
    <xf numFmtId="3" fontId="6" fillId="2" borderId="2" xfId="24" applyNumberFormat="1" applyFont="1" applyFill="1" applyBorder="1" applyAlignment="1">
      <alignment horizontal="center"/>
    </xf>
    <xf numFmtId="3" fontId="0" fillId="2" borderId="3" xfId="0" applyNumberFormat="1" applyFill="1" applyBorder="1" applyAlignment="1">
      <alignment horizontal="center"/>
    </xf>
    <xf numFmtId="3" fontId="6" fillId="2" borderId="4" xfId="24" applyNumberFormat="1" applyFont="1" applyFill="1" applyBorder="1" applyAlignment="1">
      <alignment horizontal="center"/>
    </xf>
    <xf numFmtId="3" fontId="6" fillId="2" borderId="11" xfId="24" applyNumberFormat="1" applyFont="1" applyFill="1" applyBorder="1" applyAlignment="1">
      <alignment horizontal="center"/>
    </xf>
    <xf numFmtId="0" fontId="0" fillId="3" borderId="0" xfId="0" applyFill="1" applyAlignment="1">
      <alignment/>
    </xf>
    <xf numFmtId="0" fontId="0" fillId="7" borderId="3" xfId="0" applyFill="1" applyBorder="1" applyAlignment="1">
      <alignment vertical="center"/>
    </xf>
    <xf numFmtId="0" fontId="0" fillId="5" borderId="0" xfId="0" applyFill="1" applyAlignment="1">
      <alignment vertical="center"/>
    </xf>
    <xf numFmtId="4" fontId="6" fillId="2" borderId="39" xfId="24" applyNumberFormat="1" applyFont="1" applyFill="1" applyBorder="1" applyAlignment="1" applyProtection="1">
      <alignment/>
      <protection locked="0"/>
    </xf>
    <xf numFmtId="4" fontId="6" fillId="2" borderId="7" xfId="24" applyNumberFormat="1" applyFont="1" applyFill="1" applyBorder="1" applyAlignment="1" applyProtection="1">
      <alignment/>
      <protection locked="0"/>
    </xf>
    <xf numFmtId="4" fontId="6" fillId="2" borderId="3" xfId="24" applyNumberFormat="1" applyFont="1" applyFill="1" applyBorder="1" applyAlignment="1" applyProtection="1">
      <alignment/>
      <protection locked="0"/>
    </xf>
    <xf numFmtId="4" fontId="6" fillId="2" borderId="55" xfId="24" applyNumberFormat="1" applyFont="1" applyFill="1" applyBorder="1" applyAlignment="1" applyProtection="1">
      <alignment/>
      <protection locked="0"/>
    </xf>
    <xf numFmtId="4" fontId="7" fillId="2" borderId="3" xfId="24" applyNumberFormat="1" applyFont="1" applyFill="1" applyBorder="1" applyAlignment="1">
      <alignment/>
    </xf>
    <xf numFmtId="4" fontId="7" fillId="2" borderId="55" xfId="24" applyNumberFormat="1" applyFont="1" applyFill="1" applyBorder="1" applyAlignment="1">
      <alignment/>
    </xf>
    <xf numFmtId="4" fontId="6" fillId="2" borderId="4" xfId="24" applyNumberFormat="1" applyFont="1" applyFill="1" applyBorder="1" applyAlignment="1">
      <alignment/>
    </xf>
    <xf numFmtId="4" fontId="6" fillId="2" borderId="36" xfId="24" applyNumberFormat="1" applyFont="1" applyFill="1" applyBorder="1" applyAlignment="1">
      <alignment/>
    </xf>
    <xf numFmtId="4" fontId="6" fillId="10" borderId="56" xfId="24" applyNumberFormat="1" applyFont="1" applyFill="1" applyBorder="1" applyAlignment="1">
      <alignment/>
    </xf>
    <xf numFmtId="4" fontId="6" fillId="10" borderId="45" xfId="24" applyNumberFormat="1" applyFont="1" applyFill="1" applyBorder="1" applyAlignment="1">
      <alignment/>
    </xf>
    <xf numFmtId="4" fontId="6" fillId="2" borderId="42" xfId="24" applyNumberFormat="1" applyFont="1" applyFill="1" applyBorder="1" applyAlignment="1" applyProtection="1">
      <alignment/>
      <protection locked="0"/>
    </xf>
    <xf numFmtId="4" fontId="6" fillId="2" borderId="2" xfId="24" applyNumberFormat="1" applyFont="1" applyFill="1" applyBorder="1" applyAlignment="1" applyProtection="1">
      <alignment/>
      <protection locked="0"/>
    </xf>
    <xf numFmtId="4" fontId="7" fillId="2" borderId="41" xfId="24" applyNumberFormat="1" applyFont="1" applyFill="1" applyBorder="1" applyAlignment="1" applyProtection="1">
      <alignment/>
      <protection/>
    </xf>
    <xf numFmtId="4" fontId="6" fillId="2" borderId="11" xfId="24" applyNumberFormat="1" applyFont="1" applyFill="1" applyBorder="1" applyAlignment="1">
      <alignment/>
    </xf>
    <xf numFmtId="4" fontId="6" fillId="10" borderId="57" xfId="24" applyNumberFormat="1" applyFont="1" applyFill="1" applyBorder="1" applyAlignment="1">
      <alignment/>
    </xf>
    <xf numFmtId="0" fontId="0" fillId="13" borderId="0" xfId="0" applyFont="1" applyFill="1" applyAlignment="1">
      <alignment horizontal="left"/>
    </xf>
    <xf numFmtId="0" fontId="0" fillId="13" borderId="51" xfId="0" applyFont="1" applyFill="1" applyBorder="1" applyAlignment="1">
      <alignment horizontal="left"/>
    </xf>
    <xf numFmtId="0" fontId="6" fillId="3" borderId="37" xfId="24" applyFont="1" applyFill="1" applyBorder="1" applyAlignment="1" applyProtection="1">
      <alignment horizontal="center" vertical="center"/>
      <protection/>
    </xf>
    <xf numFmtId="0" fontId="0" fillId="7" borderId="32" xfId="0" applyFill="1" applyBorder="1" applyAlignment="1">
      <alignment/>
    </xf>
    <xf numFmtId="0" fontId="0" fillId="7" borderId="55" xfId="0" applyFill="1" applyBorder="1" applyAlignment="1">
      <alignment/>
    </xf>
    <xf numFmtId="0" fontId="9" fillId="3" borderId="23" xfId="24" applyFont="1" applyFill="1" applyBorder="1" applyAlignment="1" applyProtection="1">
      <alignment horizontal="center" vertical="center"/>
      <protection/>
    </xf>
    <xf numFmtId="3" fontId="0" fillId="8" borderId="3" xfId="0" applyNumberFormat="1" applyFill="1" applyBorder="1" applyAlignment="1" applyProtection="1">
      <alignment horizontal="center"/>
      <protection locked="0"/>
    </xf>
    <xf numFmtId="3" fontId="0" fillId="8" borderId="2" xfId="0" applyNumberFormat="1" applyFill="1" applyBorder="1" applyAlignment="1" applyProtection="1">
      <alignment horizontal="center"/>
      <protection locked="0"/>
    </xf>
    <xf numFmtId="3" fontId="0" fillId="8" borderId="4" xfId="0" applyNumberFormat="1" applyFill="1" applyBorder="1" applyAlignment="1" applyProtection="1">
      <alignment horizontal="center"/>
      <protection locked="0"/>
    </xf>
    <xf numFmtId="3" fontId="0" fillId="8" borderId="11" xfId="0" applyNumberFormat="1" applyFill="1" applyBorder="1" applyAlignment="1" applyProtection="1">
      <alignment horizontal="center"/>
      <protection locked="0"/>
    </xf>
    <xf numFmtId="0" fontId="6" fillId="3" borderId="58" xfId="24" applyFont="1" applyFill="1" applyBorder="1" applyAlignment="1" applyProtection="1">
      <alignment horizontal="center" vertical="center"/>
      <protection/>
    </xf>
    <xf numFmtId="0" fontId="0" fillId="7" borderId="59" xfId="0" applyFill="1" applyBorder="1" applyAlignment="1">
      <alignment/>
    </xf>
    <xf numFmtId="0" fontId="9" fillId="3" borderId="34" xfId="24" applyFont="1" applyFill="1" applyBorder="1" applyAlignment="1">
      <alignment horizontal="center" vertical="center"/>
    </xf>
    <xf numFmtId="0" fontId="1" fillId="0" borderId="30" xfId="0" applyFont="1" applyBorder="1" applyAlignment="1" applyProtection="1">
      <alignment horizontal="center" vertical="center"/>
      <protection locked="0"/>
    </xf>
    <xf numFmtId="0" fontId="12" fillId="7" borderId="0" xfId="0" applyFont="1" applyFill="1" applyAlignment="1">
      <alignment horizontal="left" vertical="center"/>
    </xf>
    <xf numFmtId="0" fontId="20" fillId="8" borderId="0" xfId="0" applyFont="1" applyFill="1" applyAlignment="1">
      <alignment/>
    </xf>
    <xf numFmtId="0" fontId="20" fillId="0" borderId="0" xfId="0" applyFont="1" applyAlignment="1">
      <alignment/>
    </xf>
    <xf numFmtId="10" fontId="6" fillId="2" borderId="3" xfId="24" applyNumberFormat="1" applyFont="1" applyFill="1" applyBorder="1" applyAlignment="1" applyProtection="1">
      <alignment horizontal="center" vertical="center"/>
      <protection/>
    </xf>
    <xf numFmtId="3" fontId="6" fillId="2" borderId="3" xfId="24" applyNumberFormat="1" applyFont="1" applyFill="1" applyBorder="1" applyAlignment="1" applyProtection="1">
      <alignment horizontal="center"/>
      <protection locked="0"/>
    </xf>
    <xf numFmtId="3" fontId="6" fillId="2" borderId="2" xfId="24" applyNumberFormat="1" applyFont="1" applyFill="1" applyBorder="1" applyAlignment="1" applyProtection="1">
      <alignment horizontal="center"/>
      <protection locked="0"/>
    </xf>
    <xf numFmtId="1" fontId="6" fillId="2" borderId="3" xfId="24" applyNumberFormat="1" applyFont="1" applyFill="1" applyBorder="1" applyAlignment="1" applyProtection="1">
      <alignment horizontal="center"/>
      <protection locked="0"/>
    </xf>
    <xf numFmtId="0" fontId="0" fillId="0" borderId="53" xfId="0" applyBorder="1" applyAlignment="1" applyProtection="1">
      <alignment vertical="center"/>
      <protection locked="0"/>
    </xf>
    <xf numFmtId="0" fontId="9" fillId="2" borderId="20" xfId="24" applyFont="1" applyFill="1" applyBorder="1" applyAlignment="1">
      <alignment horizontal="center"/>
    </xf>
    <xf numFmtId="1" fontId="0" fillId="8" borderId="3" xfId="0" applyNumberFormat="1" applyFill="1" applyBorder="1" applyAlignment="1" applyProtection="1">
      <alignment horizontal="center"/>
      <protection locked="0"/>
    </xf>
    <xf numFmtId="0" fontId="9" fillId="2" borderId="21" xfId="24" applyFont="1" applyFill="1" applyBorder="1" applyAlignment="1">
      <alignment horizontal="center"/>
    </xf>
    <xf numFmtId="0" fontId="7" fillId="3" borderId="0" xfId="24" applyFont="1" applyFill="1" applyAlignment="1">
      <alignment horizontal="center" vertical="center"/>
    </xf>
    <xf numFmtId="14" fontId="7" fillId="2" borderId="3" xfId="24" applyNumberFormat="1" applyFont="1" applyFill="1" applyBorder="1" applyAlignment="1" applyProtection="1">
      <alignment horizontal="center" vertical="center"/>
      <protection locked="0"/>
    </xf>
    <xf numFmtId="0" fontId="70" fillId="6" borderId="0" xfId="0" applyFont="1" applyFill="1" applyAlignment="1">
      <alignment/>
    </xf>
    <xf numFmtId="0" fontId="70" fillId="0" borderId="0" xfId="0" applyFont="1" applyAlignment="1">
      <alignment/>
    </xf>
    <xf numFmtId="0" fontId="12" fillId="8" borderId="40" xfId="0" applyFont="1" applyFill="1" applyBorder="1" applyAlignment="1">
      <alignment horizontal="center"/>
    </xf>
    <xf numFmtId="0" fontId="12" fillId="8" borderId="39" xfId="0" applyFont="1" applyFill="1" applyBorder="1" applyAlignment="1">
      <alignment horizontal="center"/>
    </xf>
    <xf numFmtId="0" fontId="12" fillId="8" borderId="42" xfId="0" applyFont="1" applyFill="1" applyBorder="1" applyAlignment="1">
      <alignment horizontal="center"/>
    </xf>
    <xf numFmtId="0" fontId="74" fillId="8" borderId="53" xfId="0" applyFont="1" applyFill="1" applyBorder="1" applyAlignment="1" applyProtection="1">
      <alignment horizontal="center" vertical="center"/>
      <protection/>
    </xf>
    <xf numFmtId="0" fontId="0" fillId="0" borderId="53" xfId="0" applyBorder="1" applyAlignment="1" applyProtection="1">
      <alignment vertical="center"/>
      <protection/>
    </xf>
    <xf numFmtId="0" fontId="74" fillId="8" borderId="3" xfId="0" applyFont="1" applyFill="1" applyBorder="1" applyAlignment="1">
      <alignment horizontal="center" vertical="center"/>
    </xf>
    <xf numFmtId="0" fontId="31" fillId="8" borderId="40" xfId="0" applyFont="1" applyFill="1" applyBorder="1" applyAlignment="1">
      <alignment horizontal="center"/>
    </xf>
    <xf numFmtId="0" fontId="31" fillId="8" borderId="39" xfId="0" applyFont="1" applyFill="1" applyBorder="1" applyAlignment="1">
      <alignment horizontal="center"/>
    </xf>
    <xf numFmtId="0" fontId="31" fillId="8" borderId="42" xfId="0" applyFont="1" applyFill="1" applyBorder="1" applyAlignment="1">
      <alignment horizontal="center"/>
    </xf>
    <xf numFmtId="0" fontId="31" fillId="8" borderId="60" xfId="0" applyFont="1" applyFill="1" applyBorder="1" applyAlignment="1">
      <alignment horizontal="center"/>
    </xf>
    <xf numFmtId="0" fontId="31" fillId="8" borderId="46" xfId="0" applyFont="1" applyFill="1" applyBorder="1" applyAlignment="1">
      <alignment horizontal="center"/>
    </xf>
    <xf numFmtId="0" fontId="31" fillId="8" borderId="41" xfId="0" applyFont="1" applyFill="1" applyBorder="1" applyAlignment="1">
      <alignment horizontal="center"/>
    </xf>
    <xf numFmtId="0" fontId="0" fillId="8" borderId="40" xfId="0" applyFill="1" applyBorder="1" applyAlignment="1" applyProtection="1">
      <alignment horizontal="center"/>
      <protection locked="0"/>
    </xf>
    <xf numFmtId="0" fontId="0" fillId="8" borderId="39" xfId="0" applyFill="1" applyBorder="1" applyAlignment="1" applyProtection="1">
      <alignment/>
      <protection locked="0"/>
    </xf>
    <xf numFmtId="3" fontId="0" fillId="8" borderId="39" xfId="0" applyNumberFormat="1" applyFill="1" applyBorder="1" applyAlignment="1" applyProtection="1">
      <alignment horizontal="center"/>
      <protection locked="0"/>
    </xf>
    <xf numFmtId="3" fontId="0" fillId="8" borderId="42" xfId="0" applyNumberFormat="1" applyFill="1" applyBorder="1" applyAlignment="1" applyProtection="1">
      <alignment horizontal="center"/>
      <protection locked="0"/>
    </xf>
    <xf numFmtId="0" fontId="0" fillId="8" borderId="20" xfId="0" applyFill="1" applyBorder="1" applyAlignment="1" applyProtection="1">
      <alignment horizontal="center"/>
      <protection locked="0"/>
    </xf>
    <xf numFmtId="0" fontId="0" fillId="8" borderId="3" xfId="0" applyFill="1" applyBorder="1" applyAlignment="1" applyProtection="1">
      <alignment/>
      <protection locked="0"/>
    </xf>
    <xf numFmtId="0" fontId="0" fillId="8" borderId="21" xfId="0" applyFill="1" applyBorder="1" applyAlignment="1" applyProtection="1">
      <alignment horizontal="center"/>
      <protection locked="0"/>
    </xf>
    <xf numFmtId="0" fontId="0" fillId="8" borderId="4" xfId="0" applyFill="1" applyBorder="1" applyAlignment="1" applyProtection="1">
      <alignment/>
      <protection locked="0"/>
    </xf>
    <xf numFmtId="0" fontId="67" fillId="13" borderId="0" xfId="0" applyFont="1" applyFill="1" applyBorder="1" applyAlignment="1">
      <alignment horizontal="right"/>
    </xf>
    <xf numFmtId="0" fontId="0" fillId="13" borderId="61" xfId="0" applyFill="1" applyBorder="1" applyAlignment="1">
      <alignment/>
    </xf>
    <xf numFmtId="49" fontId="6" fillId="2" borderId="24" xfId="24" applyNumberFormat="1" applyFont="1" applyFill="1" applyBorder="1" applyAlignment="1" applyProtection="1">
      <alignment horizontal="center" vertical="center" wrapText="1"/>
      <protection locked="0"/>
    </xf>
    <xf numFmtId="0" fontId="58" fillId="13" borderId="0" xfId="0" applyFont="1" applyFill="1" applyAlignment="1">
      <alignment vertical="center"/>
    </xf>
    <xf numFmtId="49" fontId="60" fillId="13" borderId="0" xfId="0" applyNumberFormat="1" applyFont="1" applyFill="1" applyAlignment="1">
      <alignment horizontal="center"/>
    </xf>
    <xf numFmtId="49" fontId="0" fillId="6" borderId="0" xfId="0" applyNumberFormat="1" applyFont="1" applyFill="1" applyAlignment="1">
      <alignment/>
    </xf>
    <xf numFmtId="49" fontId="0" fillId="13" borderId="0" xfId="0" applyNumberFormat="1" applyFont="1" applyFill="1" applyAlignment="1">
      <alignment/>
    </xf>
    <xf numFmtId="0" fontId="45" fillId="14" borderId="0" xfId="24" applyFont="1" applyFill="1" applyAlignment="1">
      <alignment/>
    </xf>
    <xf numFmtId="0" fontId="47" fillId="14" borderId="0" xfId="24" applyFont="1" applyFill="1" applyAlignment="1">
      <alignment horizontal="center"/>
    </xf>
    <xf numFmtId="0" fontId="7" fillId="14" borderId="62" xfId="24" applyFont="1" applyFill="1" applyBorder="1" applyAlignment="1">
      <alignment vertical="center"/>
    </xf>
    <xf numFmtId="0" fontId="0" fillId="14" borderId="0" xfId="0" applyFont="1" applyFill="1" applyBorder="1" applyAlignment="1">
      <alignment vertical="center"/>
    </xf>
    <xf numFmtId="0" fontId="9" fillId="14" borderId="63" xfId="24" applyFont="1" applyFill="1" applyBorder="1" applyAlignment="1">
      <alignment horizontal="left" vertical="center"/>
    </xf>
    <xf numFmtId="0" fontId="14" fillId="14" borderId="62" xfId="24" applyFont="1" applyFill="1" applyBorder="1" applyAlignment="1">
      <alignment vertical="center"/>
    </xf>
    <xf numFmtId="0" fontId="14" fillId="14" borderId="0" xfId="24" applyFont="1" applyFill="1" applyBorder="1" applyAlignment="1">
      <alignment vertical="center"/>
    </xf>
    <xf numFmtId="0" fontId="7" fillId="14" borderId="62" xfId="24" applyFont="1" applyFill="1" applyBorder="1" applyAlignment="1">
      <alignment horizontal="left" vertical="center"/>
    </xf>
    <xf numFmtId="0" fontId="12" fillId="15" borderId="0" xfId="0" applyFont="1" applyFill="1" applyBorder="1" applyAlignment="1">
      <alignment horizontal="right" vertical="center"/>
    </xf>
    <xf numFmtId="1" fontId="7" fillId="14" borderId="62" xfId="24" applyNumberFormat="1" applyFont="1" applyFill="1" applyBorder="1" applyAlignment="1">
      <alignment horizontal="left" vertical="center"/>
    </xf>
    <xf numFmtId="1" fontId="9" fillId="14" borderId="64" xfId="24" applyNumberFormat="1" applyFont="1" applyFill="1" applyBorder="1" applyAlignment="1">
      <alignment horizontal="left" vertical="center"/>
    </xf>
    <xf numFmtId="1" fontId="9" fillId="14" borderId="65" xfId="24" applyNumberFormat="1" applyFont="1" applyFill="1" applyBorder="1" applyAlignment="1">
      <alignment horizontal="center" vertical="center"/>
    </xf>
    <xf numFmtId="1" fontId="1" fillId="16" borderId="65" xfId="0" applyNumberFormat="1" applyFont="1" applyFill="1" applyBorder="1" applyAlignment="1" applyProtection="1">
      <alignment horizontal="center" vertical="center"/>
      <protection locked="0"/>
    </xf>
    <xf numFmtId="1" fontId="1" fillId="8" borderId="66" xfId="0" applyNumberFormat="1" applyFont="1" applyFill="1" applyBorder="1" applyAlignment="1" applyProtection="1">
      <alignment horizontal="left" vertical="center"/>
      <protection locked="0"/>
    </xf>
    <xf numFmtId="49" fontId="9" fillId="14" borderId="67" xfId="24" applyNumberFormat="1" applyFont="1" applyFill="1" applyBorder="1" applyAlignment="1">
      <alignment horizontal="center" vertical="center"/>
    </xf>
    <xf numFmtId="49" fontId="1" fillId="16" borderId="67" xfId="0" applyNumberFormat="1" applyFont="1" applyFill="1" applyBorder="1" applyAlignment="1" applyProtection="1">
      <alignment horizontal="center" vertical="center"/>
      <protection locked="0"/>
    </xf>
    <xf numFmtId="0" fontId="9" fillId="14" borderId="67" xfId="24" applyFont="1" applyFill="1" applyBorder="1" applyAlignment="1">
      <alignment horizontal="right" vertical="center"/>
    </xf>
    <xf numFmtId="0" fontId="31" fillId="15" borderId="68" xfId="0" applyFont="1" applyFill="1" applyBorder="1" applyAlignment="1">
      <alignment horizontal="right" vertical="center"/>
    </xf>
    <xf numFmtId="0" fontId="31" fillId="15" borderId="69" xfId="0" applyFont="1" applyFill="1" applyBorder="1" applyAlignment="1">
      <alignment vertical="center"/>
    </xf>
    <xf numFmtId="0" fontId="15" fillId="14" borderId="0" xfId="24" applyFont="1" applyFill="1" applyBorder="1" applyAlignment="1">
      <alignment vertical="center"/>
    </xf>
    <xf numFmtId="0" fontId="31" fillId="15" borderId="0" xfId="0" applyFont="1" applyFill="1" applyBorder="1" applyAlignment="1">
      <alignment horizontal="right" vertical="center"/>
    </xf>
    <xf numFmtId="0" fontId="31" fillId="15" borderId="66" xfId="0" applyFont="1" applyFill="1" applyBorder="1" applyAlignment="1">
      <alignment vertical="center"/>
    </xf>
    <xf numFmtId="0" fontId="14" fillId="14" borderId="66" xfId="24" applyFont="1" applyFill="1" applyBorder="1" applyAlignment="1">
      <alignment vertical="center"/>
    </xf>
    <xf numFmtId="0" fontId="15" fillId="14" borderId="66" xfId="24" applyFont="1" applyFill="1" applyBorder="1" applyAlignment="1">
      <alignment vertical="center"/>
    </xf>
    <xf numFmtId="0" fontId="7" fillId="16" borderId="0" xfId="24" applyFont="1" applyFill="1" applyBorder="1" applyAlignment="1" applyProtection="1">
      <alignment horizontal="center" vertical="center"/>
      <protection locked="0"/>
    </xf>
    <xf numFmtId="0" fontId="14" fillId="14" borderId="63" xfId="24" applyFont="1" applyFill="1" applyBorder="1" applyAlignment="1">
      <alignment vertical="center"/>
    </xf>
    <xf numFmtId="0" fontId="15" fillId="14" borderId="67" xfId="24" applyFont="1" applyFill="1" applyBorder="1" applyAlignment="1">
      <alignment vertical="center"/>
    </xf>
    <xf numFmtId="49" fontId="15" fillId="16" borderId="70" xfId="24" applyNumberFormat="1" applyFont="1" applyFill="1" applyBorder="1" applyAlignment="1" applyProtection="1">
      <alignment horizontal="center" vertical="center"/>
      <protection locked="0"/>
    </xf>
    <xf numFmtId="0" fontId="45" fillId="14" borderId="0" xfId="24" applyFont="1" applyFill="1" applyAlignment="1">
      <alignment/>
    </xf>
    <xf numFmtId="0" fontId="9" fillId="14" borderId="0" xfId="24" applyFont="1" applyFill="1" applyBorder="1" applyAlignment="1">
      <alignment vertical="center"/>
    </xf>
    <xf numFmtId="0" fontId="9" fillId="14" borderId="0" xfId="24" applyFont="1" applyFill="1" applyBorder="1" applyAlignment="1">
      <alignment horizontal="center" vertical="center"/>
    </xf>
    <xf numFmtId="0" fontId="46" fillId="15" borderId="0" xfId="0" applyFont="1" applyFill="1" applyAlignment="1">
      <alignment/>
    </xf>
    <xf numFmtId="0" fontId="48" fillId="14" borderId="0" xfId="24" applyFont="1" applyFill="1" applyAlignment="1">
      <alignment horizontal="center" vertical="center"/>
    </xf>
    <xf numFmtId="0" fontId="46" fillId="15" borderId="0" xfId="0" applyFont="1" applyFill="1" applyAlignment="1">
      <alignment vertical="center"/>
    </xf>
    <xf numFmtId="1" fontId="9" fillId="14" borderId="63" xfId="24" applyNumberFormat="1" applyFont="1" applyFill="1" applyBorder="1" applyAlignment="1">
      <alignment horizontal="left" vertical="center"/>
    </xf>
    <xf numFmtId="1" fontId="9" fillId="14" borderId="67" xfId="24" applyNumberFormat="1" applyFont="1" applyFill="1" applyBorder="1" applyAlignment="1">
      <alignment horizontal="center" vertical="center"/>
    </xf>
    <xf numFmtId="1" fontId="1" fillId="16" borderId="67" xfId="0" applyNumberFormat="1" applyFont="1" applyFill="1" applyBorder="1" applyAlignment="1" applyProtection="1">
      <alignment horizontal="center" vertical="center"/>
      <protection locked="0"/>
    </xf>
    <xf numFmtId="1" fontId="9" fillId="14" borderId="67" xfId="24" applyNumberFormat="1" applyFont="1" applyFill="1" applyBorder="1" applyAlignment="1">
      <alignment horizontal="right" vertical="center"/>
    </xf>
    <xf numFmtId="0" fontId="14" fillId="16" borderId="53" xfId="24" applyFont="1" applyFill="1" applyBorder="1" applyAlignment="1" applyProtection="1">
      <alignment horizontal="center" vertical="center"/>
      <protection locked="0"/>
    </xf>
    <xf numFmtId="0" fontId="51" fillId="14" borderId="67" xfId="24" applyFont="1" applyFill="1" applyBorder="1" applyAlignment="1" applyProtection="1">
      <alignment horizontal="center"/>
      <protection/>
    </xf>
    <xf numFmtId="0" fontId="46" fillId="15" borderId="67" xfId="0" applyFont="1" applyFill="1" applyBorder="1" applyAlignment="1" applyProtection="1">
      <alignment horizontal="center"/>
      <protection/>
    </xf>
    <xf numFmtId="49" fontId="7" fillId="16" borderId="70" xfId="24" applyNumberFormat="1" applyFont="1" applyFill="1" applyBorder="1" applyAlignment="1" applyProtection="1">
      <alignment horizontal="left" vertical="center"/>
      <protection locked="0"/>
    </xf>
    <xf numFmtId="1" fontId="7" fillId="16" borderId="70" xfId="24" applyNumberFormat="1" applyFont="1" applyFill="1" applyBorder="1" applyAlignment="1" applyProtection="1">
      <alignment horizontal="left" vertical="center"/>
      <protection locked="0"/>
    </xf>
    <xf numFmtId="0" fontId="31" fillId="15" borderId="66" xfId="0" applyFont="1" applyFill="1" applyBorder="1" applyAlignment="1" applyProtection="1">
      <alignment horizontal="left" vertical="center"/>
      <protection/>
    </xf>
    <xf numFmtId="0" fontId="31" fillId="15" borderId="69" xfId="0" applyFont="1" applyFill="1" applyBorder="1" applyAlignment="1" applyProtection="1">
      <alignment horizontal="left" vertical="center"/>
      <protection/>
    </xf>
    <xf numFmtId="0" fontId="79" fillId="8" borderId="68" xfId="0" applyFont="1" applyFill="1" applyBorder="1" applyAlignment="1" applyProtection="1">
      <alignment horizontal="center" vertical="center"/>
      <protection locked="0"/>
    </xf>
    <xf numFmtId="0" fontId="79" fillId="8" borderId="0" xfId="0" applyFont="1" applyFill="1" applyBorder="1" applyAlignment="1" applyProtection="1">
      <alignment horizontal="center" vertical="center"/>
      <protection locked="0"/>
    </xf>
    <xf numFmtId="0" fontId="14" fillId="16" borderId="67" xfId="24" applyFont="1" applyFill="1" applyBorder="1" applyAlignment="1" applyProtection="1">
      <alignment horizontal="center" vertical="center"/>
      <protection locked="0"/>
    </xf>
    <xf numFmtId="0" fontId="6" fillId="10" borderId="71" xfId="24" applyFont="1" applyFill="1" applyBorder="1" applyAlignment="1">
      <alignment horizontal="center"/>
    </xf>
    <xf numFmtId="0" fontId="6" fillId="10" borderId="72" xfId="24" applyFont="1" applyFill="1" applyBorder="1" applyAlignment="1">
      <alignment horizontal="center" vertical="center"/>
    </xf>
    <xf numFmtId="0" fontId="6" fillId="10" borderId="73" xfId="24" applyFont="1" applyFill="1" applyBorder="1" applyAlignment="1">
      <alignment/>
    </xf>
    <xf numFmtId="0" fontId="6" fillId="10" borderId="74" xfId="24" applyFont="1" applyFill="1" applyBorder="1" applyAlignment="1">
      <alignment horizontal="center" vertical="center"/>
    </xf>
    <xf numFmtId="0" fontId="6" fillId="10" borderId="75" xfId="24" applyFont="1" applyFill="1" applyBorder="1" applyAlignment="1">
      <alignment/>
    </xf>
    <xf numFmtId="0" fontId="6" fillId="10" borderId="76" xfId="24" applyFont="1" applyFill="1" applyBorder="1" applyAlignment="1">
      <alignment horizontal="center" vertical="center"/>
    </xf>
    <xf numFmtId="0" fontId="6" fillId="10" borderId="77" xfId="24" applyFont="1" applyFill="1" applyBorder="1" applyAlignment="1">
      <alignment vertical="center"/>
    </xf>
    <xf numFmtId="0" fontId="6" fillId="10" borderId="78" xfId="24" applyFont="1" applyFill="1" applyBorder="1" applyAlignment="1">
      <alignment horizontal="center" vertical="center"/>
    </xf>
    <xf numFmtId="0" fontId="6" fillId="10" borderId="79" xfId="24" applyFont="1" applyFill="1" applyBorder="1" applyAlignment="1">
      <alignment vertical="center"/>
    </xf>
    <xf numFmtId="0" fontId="6" fillId="10" borderId="80" xfId="24" applyFont="1" applyFill="1" applyBorder="1" applyAlignment="1">
      <alignment/>
    </xf>
    <xf numFmtId="0" fontId="6" fillId="10" borderId="79" xfId="24" applyFont="1" applyFill="1" applyBorder="1" applyAlignment="1">
      <alignment/>
    </xf>
    <xf numFmtId="0" fontId="0" fillId="15" borderId="75" xfId="0" applyFill="1" applyBorder="1" applyAlignment="1">
      <alignment vertical="center"/>
    </xf>
    <xf numFmtId="0" fontId="0" fillId="15" borderId="13" xfId="0" applyFill="1" applyBorder="1" applyAlignment="1">
      <alignment vertical="center"/>
    </xf>
    <xf numFmtId="0" fontId="6" fillId="10" borderId="81" xfId="24" applyFont="1" applyFill="1" applyBorder="1" applyAlignment="1">
      <alignment/>
    </xf>
    <xf numFmtId="0" fontId="6" fillId="10" borderId="82" xfId="24" applyFont="1" applyFill="1" applyBorder="1" applyAlignment="1">
      <alignment horizontal="center" vertical="center"/>
    </xf>
    <xf numFmtId="0" fontId="7" fillId="10" borderId="83" xfId="24" applyFont="1" applyFill="1" applyBorder="1" applyAlignment="1">
      <alignment horizontal="left"/>
    </xf>
    <xf numFmtId="0" fontId="7" fillId="10" borderId="47" xfId="24" applyFont="1" applyFill="1" applyBorder="1" applyAlignment="1">
      <alignment/>
    </xf>
    <xf numFmtId="0" fontId="6" fillId="10" borderId="84" xfId="24" applyFont="1" applyFill="1" applyBorder="1" applyAlignment="1">
      <alignment/>
    </xf>
    <xf numFmtId="0" fontId="7" fillId="10" borderId="0" xfId="24" applyFont="1" applyFill="1" applyBorder="1" applyAlignment="1">
      <alignment/>
    </xf>
    <xf numFmtId="0" fontId="9" fillId="10" borderId="47" xfId="24" applyFont="1" applyFill="1" applyBorder="1" applyAlignment="1">
      <alignment vertical="center" wrapText="1"/>
    </xf>
    <xf numFmtId="0" fontId="0" fillId="15" borderId="83" xfId="0" applyFill="1" applyBorder="1" applyAlignment="1">
      <alignment vertical="center" wrapText="1"/>
    </xf>
    <xf numFmtId="49" fontId="9" fillId="10" borderId="0" xfId="24" applyNumberFormat="1" applyFont="1" applyFill="1" applyBorder="1" applyAlignment="1">
      <alignment vertical="center" wrapText="1"/>
    </xf>
    <xf numFmtId="0" fontId="0" fillId="15" borderId="85" xfId="0" applyFill="1" applyBorder="1" applyAlignment="1">
      <alignment vertical="center"/>
    </xf>
    <xf numFmtId="3" fontId="7" fillId="2" borderId="86" xfId="24" applyNumberFormat="1" applyFont="1" applyFill="1" applyBorder="1" applyAlignment="1" applyProtection="1">
      <alignment horizontal="center" vertical="center"/>
      <protection locked="0"/>
    </xf>
    <xf numFmtId="3" fontId="7" fillId="2" borderId="86" xfId="24" applyNumberFormat="1" applyFont="1" applyFill="1" applyBorder="1" applyAlignment="1" applyProtection="1">
      <alignment horizontal="center" vertical="center"/>
      <protection locked="0"/>
    </xf>
    <xf numFmtId="3" fontId="7" fillId="2" borderId="86" xfId="24" applyNumberFormat="1" applyFont="1" applyFill="1" applyBorder="1" applyAlignment="1">
      <alignment horizontal="center" vertical="center"/>
    </xf>
    <xf numFmtId="3" fontId="7" fillId="2" borderId="87" xfId="24" applyNumberFormat="1" applyFont="1" applyFill="1" applyBorder="1" applyAlignment="1" applyProtection="1">
      <alignment horizontal="center" vertical="center"/>
      <protection locked="0"/>
    </xf>
    <xf numFmtId="3" fontId="1" fillId="8" borderId="13" xfId="0" applyNumberFormat="1" applyFont="1" applyFill="1" applyBorder="1" applyAlignment="1" applyProtection="1">
      <alignment horizontal="center" vertical="center"/>
      <protection locked="0"/>
    </xf>
    <xf numFmtId="0" fontId="7" fillId="2" borderId="47" xfId="24" applyFont="1" applyFill="1" applyBorder="1" applyAlignment="1" applyProtection="1">
      <alignment horizontal="center" vertical="center" wrapText="1"/>
      <protection locked="0"/>
    </xf>
    <xf numFmtId="0" fontId="1" fillId="8" borderId="88" xfId="0" applyFont="1" applyFill="1" applyBorder="1" applyAlignment="1" applyProtection="1">
      <alignment horizontal="center"/>
      <protection locked="0"/>
    </xf>
    <xf numFmtId="0" fontId="9" fillId="3" borderId="49" xfId="24" applyFont="1" applyFill="1" applyBorder="1" applyAlignment="1" applyProtection="1">
      <alignment/>
      <protection/>
    </xf>
    <xf numFmtId="0" fontId="9" fillId="3" borderId="89" xfId="24" applyFont="1" applyFill="1" applyBorder="1" applyAlignment="1" applyProtection="1">
      <alignment/>
      <protection/>
    </xf>
    <xf numFmtId="3" fontId="1" fillId="8" borderId="66" xfId="0" applyNumberFormat="1" applyFont="1" applyFill="1" applyBorder="1" applyAlignment="1" applyProtection="1">
      <alignment horizontal="left" vertical="center"/>
      <protection locked="0"/>
    </xf>
    <xf numFmtId="0" fontId="3" fillId="2" borderId="0" xfId="0" applyFont="1" applyFill="1" applyAlignment="1">
      <alignment/>
    </xf>
    <xf numFmtId="0" fontId="0" fillId="2" borderId="0" xfId="0" applyFill="1" applyAlignment="1">
      <alignment vertical="top" wrapText="1"/>
    </xf>
    <xf numFmtId="0" fontId="3" fillId="2" borderId="0" xfId="0" applyFont="1" applyFill="1" applyAlignment="1">
      <alignment/>
    </xf>
    <xf numFmtId="0" fontId="0" fillId="8" borderId="53" xfId="0" applyFill="1" applyBorder="1" applyAlignment="1" applyProtection="1">
      <alignment horizontal="center" vertical="center"/>
      <protection locked="0"/>
    </xf>
    <xf numFmtId="0" fontId="31" fillId="2" borderId="32" xfId="0" applyFont="1" applyFill="1" applyBorder="1" applyAlignment="1">
      <alignment horizontal="center" vertical="center"/>
    </xf>
    <xf numFmtId="0" fontId="31" fillId="2" borderId="37" xfId="0" applyFont="1" applyFill="1" applyBorder="1" applyAlignment="1">
      <alignment horizontal="center" vertical="center"/>
    </xf>
    <xf numFmtId="0" fontId="48" fillId="16" borderId="67" xfId="24" applyFont="1" applyFill="1" applyBorder="1" applyAlignment="1" applyProtection="1">
      <alignment horizontal="center"/>
      <protection locked="0"/>
    </xf>
    <xf numFmtId="49" fontId="0" fillId="0" borderId="90" xfId="0" applyNumberFormat="1" applyBorder="1" applyAlignment="1" applyProtection="1">
      <alignment/>
      <protection locked="0"/>
    </xf>
    <xf numFmtId="3" fontId="6" fillId="2" borderId="26" xfId="24" applyNumberFormat="1" applyFont="1" applyFill="1" applyBorder="1" applyAlignment="1" applyProtection="1">
      <alignment horizontal="center" vertical="center"/>
      <protection locked="0"/>
    </xf>
    <xf numFmtId="49" fontId="6" fillId="2" borderId="31" xfId="24" applyNumberFormat="1" applyFont="1" applyFill="1" applyBorder="1" applyAlignment="1" applyProtection="1">
      <alignment horizontal="center"/>
      <protection locked="0"/>
    </xf>
    <xf numFmtId="49" fontId="0" fillId="0" borderId="91" xfId="0" applyNumberFormat="1" applyBorder="1" applyAlignment="1" applyProtection="1">
      <alignment/>
      <protection locked="0"/>
    </xf>
    <xf numFmtId="49" fontId="9" fillId="2" borderId="8" xfId="24" applyNumberFormat="1" applyFont="1" applyFill="1" applyBorder="1" applyAlignment="1">
      <alignment horizontal="left" vertical="top"/>
    </xf>
    <xf numFmtId="0" fontId="0" fillId="0" borderId="9" xfId="0" applyBorder="1" applyAlignment="1">
      <alignment/>
    </xf>
    <xf numFmtId="49" fontId="7" fillId="3" borderId="52" xfId="24" applyNumberFormat="1" applyFont="1" applyFill="1" applyBorder="1" applyAlignment="1">
      <alignment/>
    </xf>
    <xf numFmtId="49" fontId="0" fillId="0" borderId="52" xfId="0" applyNumberFormat="1" applyBorder="1" applyAlignment="1">
      <alignment/>
    </xf>
    <xf numFmtId="49" fontId="6" fillId="0" borderId="36" xfId="0" applyNumberFormat="1" applyFont="1" applyBorder="1" applyAlignment="1" applyProtection="1">
      <alignment horizontal="center"/>
      <protection locked="0"/>
    </xf>
    <xf numFmtId="49" fontId="7" fillId="0" borderId="7" xfId="0" applyNumberFormat="1" applyFont="1" applyBorder="1" applyAlignment="1" applyProtection="1">
      <alignment horizontal="center"/>
      <protection locked="0"/>
    </xf>
    <xf numFmtId="49" fontId="6" fillId="8" borderId="9" xfId="0" applyNumberFormat="1" applyFont="1" applyFill="1" applyBorder="1" applyAlignment="1" applyProtection="1">
      <alignment horizontal="center"/>
      <protection locked="0"/>
    </xf>
    <xf numFmtId="49" fontId="6" fillId="0" borderId="9" xfId="0" applyNumberFormat="1" applyFont="1" applyBorder="1" applyAlignment="1" applyProtection="1">
      <alignment horizontal="center"/>
      <protection locked="0"/>
    </xf>
    <xf numFmtId="49" fontId="1" fillId="0" borderId="92" xfId="0" applyNumberFormat="1" applyFont="1" applyBorder="1" applyAlignment="1" applyProtection="1">
      <alignment horizontal="center"/>
      <protection locked="0"/>
    </xf>
    <xf numFmtId="49" fontId="7" fillId="8" borderId="31" xfId="0" applyNumberFormat="1" applyFont="1" applyFill="1" applyBorder="1" applyAlignment="1" applyProtection="1">
      <alignment horizontal="center"/>
      <protection locked="0"/>
    </xf>
    <xf numFmtId="49" fontId="7" fillId="0" borderId="31" xfId="0" applyNumberFormat="1" applyFont="1" applyBorder="1" applyAlignment="1" applyProtection="1">
      <alignment horizontal="center"/>
      <protection locked="0"/>
    </xf>
    <xf numFmtId="49" fontId="7" fillId="2" borderId="31" xfId="24" applyNumberFormat="1" applyFont="1" applyFill="1" applyBorder="1" applyAlignment="1" applyProtection="1">
      <alignment horizontal="center"/>
      <protection locked="0"/>
    </xf>
    <xf numFmtId="0" fontId="13" fillId="3" borderId="0" xfId="24" applyFont="1" applyFill="1" applyBorder="1" applyAlignment="1">
      <alignment horizontal="right"/>
    </xf>
    <xf numFmtId="0" fontId="12" fillId="0" borderId="0" xfId="0" applyFont="1" applyAlignment="1">
      <alignment horizontal="right"/>
    </xf>
    <xf numFmtId="0" fontId="0" fillId="0" borderId="24" xfId="0" applyFont="1" applyBorder="1" applyAlignment="1" applyProtection="1">
      <alignment horizontal="center" vertical="center"/>
      <protection locked="0"/>
    </xf>
    <xf numFmtId="0" fontId="0" fillId="0" borderId="8" xfId="0" applyBorder="1" applyAlignment="1">
      <alignment/>
    </xf>
    <xf numFmtId="49" fontId="6" fillId="2" borderId="9" xfId="24" applyNumberFormat="1" applyFont="1" applyFill="1" applyBorder="1" applyAlignment="1" applyProtection="1">
      <alignment horizontal="center" vertical="center"/>
      <protection locked="0"/>
    </xf>
    <xf numFmtId="0" fontId="9" fillId="3" borderId="91" xfId="24" applyFont="1" applyFill="1" applyBorder="1" applyAlignment="1">
      <alignment horizontal="center" wrapText="1"/>
    </xf>
    <xf numFmtId="0" fontId="0" fillId="0" borderId="91" xfId="0" applyBorder="1" applyAlignment="1">
      <alignment/>
    </xf>
    <xf numFmtId="49" fontId="9" fillId="3" borderId="0" xfId="24" applyNumberFormat="1" applyFont="1" applyFill="1" applyBorder="1" applyAlignment="1">
      <alignment horizontal="left" vertical="center"/>
    </xf>
    <xf numFmtId="0" fontId="0" fillId="7" borderId="0" xfId="0" applyFill="1" applyBorder="1" applyAlignment="1">
      <alignment vertical="center"/>
    </xf>
    <xf numFmtId="0" fontId="0" fillId="0" borderId="49" xfId="0" applyBorder="1" applyAlignment="1">
      <alignment vertical="center"/>
    </xf>
    <xf numFmtId="49" fontId="9" fillId="2" borderId="4" xfId="24" applyNumberFormat="1" applyFont="1" applyFill="1" applyBorder="1" applyAlignment="1">
      <alignment horizontal="left" wrapText="1"/>
    </xf>
    <xf numFmtId="0" fontId="6" fillId="7" borderId="0" xfId="0" applyFont="1" applyFill="1" applyBorder="1" applyAlignment="1">
      <alignment/>
    </xf>
    <xf numFmtId="0" fontId="9" fillId="3" borderId="0" xfId="24" applyFont="1" applyFill="1" applyAlignment="1">
      <alignment horizontal="left" vertical="center" wrapText="1"/>
    </xf>
    <xf numFmtId="0" fontId="0" fillId="0" borderId="0" xfId="0" applyAlignment="1">
      <alignment horizontal="left" vertical="center" wrapText="1"/>
    </xf>
    <xf numFmtId="0" fontId="0" fillId="0" borderId="0" xfId="0" applyAlignment="1">
      <alignment vertical="center" wrapText="1"/>
    </xf>
    <xf numFmtId="0" fontId="7" fillId="3" borderId="0" xfId="24" applyFont="1" applyFill="1" applyAlignment="1">
      <alignment horizontal="center"/>
    </xf>
    <xf numFmtId="0" fontId="0" fillId="7" borderId="0" xfId="0" applyFill="1" applyAlignment="1">
      <alignment horizontal="center"/>
    </xf>
    <xf numFmtId="49" fontId="9" fillId="3" borderId="0" xfId="24" applyNumberFormat="1" applyFont="1" applyFill="1" applyBorder="1" applyAlignment="1" applyProtection="1">
      <alignment horizontal="left" vertical="center" wrapText="1"/>
      <protection/>
    </xf>
    <xf numFmtId="0" fontId="0" fillId="0" borderId="0" xfId="0" applyAlignment="1" applyProtection="1">
      <alignment vertical="center" wrapText="1"/>
      <protection/>
    </xf>
    <xf numFmtId="0" fontId="9" fillId="7" borderId="0" xfId="0" applyFont="1" applyFill="1" applyBorder="1" applyAlignment="1">
      <alignment horizontal="center"/>
    </xf>
    <xf numFmtId="0" fontId="0" fillId="0" borderId="0" xfId="0" applyAlignment="1">
      <alignment/>
    </xf>
    <xf numFmtId="0" fontId="7" fillId="3" borderId="47" xfId="24" applyFont="1" applyFill="1" applyBorder="1" applyAlignment="1" applyProtection="1">
      <alignment horizontal="right"/>
      <protection/>
    </xf>
    <xf numFmtId="0" fontId="0" fillId="0" borderId="0" xfId="0" applyBorder="1" applyAlignment="1" applyProtection="1">
      <alignment/>
      <protection/>
    </xf>
    <xf numFmtId="0" fontId="11" fillId="3" borderId="0" xfId="0" applyFont="1" applyFill="1" applyAlignment="1" applyProtection="1">
      <alignment horizontal="center" wrapText="1"/>
      <protection locked="0"/>
    </xf>
    <xf numFmtId="0" fontId="11" fillId="3" borderId="0" xfId="0" applyFont="1" applyFill="1" applyAlignment="1">
      <alignment horizontal="left" wrapText="1"/>
    </xf>
    <xf numFmtId="0" fontId="22" fillId="3" borderId="0" xfId="0" applyFont="1" applyFill="1" applyAlignment="1">
      <alignment horizontal="left" wrapText="1"/>
    </xf>
    <xf numFmtId="0" fontId="3" fillId="0" borderId="0" xfId="0" applyFont="1" applyAlignment="1">
      <alignment horizontal="center" wrapText="1"/>
    </xf>
    <xf numFmtId="0" fontId="72" fillId="3" borderId="0" xfId="23" applyFont="1" applyFill="1" applyAlignment="1">
      <alignment horizontal="center" wrapText="1"/>
    </xf>
    <xf numFmtId="0" fontId="71" fillId="3" borderId="0" xfId="0" applyFont="1" applyFill="1" applyAlignment="1">
      <alignment horizontal="center" wrapText="1"/>
    </xf>
    <xf numFmtId="0" fontId="82" fillId="3" borderId="0" xfId="0" applyFont="1" applyFill="1" applyAlignment="1" applyProtection="1">
      <alignment horizontal="center" wrapText="1"/>
      <protection locked="0"/>
    </xf>
    <xf numFmtId="0" fontId="81" fillId="3" borderId="0" xfId="23" applyFont="1" applyFill="1" applyAlignment="1" applyProtection="1">
      <alignment horizontal="center" wrapText="1"/>
      <protection locked="0"/>
    </xf>
    <xf numFmtId="0" fontId="22" fillId="3" borderId="0" xfId="0" applyFont="1" applyFill="1" applyAlignment="1">
      <alignment horizontal="center"/>
    </xf>
    <xf numFmtId="0" fontId="0" fillId="2" borderId="0" xfId="0" applyFill="1" applyAlignment="1">
      <alignment vertical="top" wrapText="1"/>
    </xf>
    <xf numFmtId="0" fontId="4" fillId="2" borderId="0" xfId="0" applyFont="1" applyFill="1" applyAlignment="1">
      <alignment vertical="center"/>
    </xf>
    <xf numFmtId="0" fontId="11" fillId="3" borderId="0" xfId="0" applyFont="1" applyFill="1" applyAlignment="1">
      <alignment horizontal="center" wrapText="1"/>
    </xf>
    <xf numFmtId="0" fontId="70" fillId="3" borderId="0" xfId="0" applyFont="1" applyFill="1" applyAlignment="1">
      <alignment horizontal="left" wrapText="1" shrinkToFit="1"/>
    </xf>
    <xf numFmtId="0" fontId="69" fillId="3" borderId="0" xfId="0" applyFont="1" applyFill="1" applyAlignment="1">
      <alignment horizontal="center" wrapText="1"/>
    </xf>
    <xf numFmtId="0" fontId="11" fillId="3" borderId="0" xfId="0" applyFont="1" applyFill="1" applyAlignment="1">
      <alignment horizontal="center"/>
    </xf>
    <xf numFmtId="49" fontId="9" fillId="2" borderId="35" xfId="24" applyNumberFormat="1" applyFont="1" applyFill="1" applyBorder="1" applyAlignment="1">
      <alignment vertical="top" wrapText="1"/>
    </xf>
    <xf numFmtId="49" fontId="0" fillId="0" borderId="31" xfId="0" applyNumberFormat="1" applyBorder="1" applyAlignment="1">
      <alignment vertical="top" wrapText="1"/>
    </xf>
    <xf numFmtId="49" fontId="0" fillId="8" borderId="36" xfId="0" applyNumberFormat="1" applyFill="1" applyBorder="1" applyAlignment="1" applyProtection="1">
      <alignment horizontal="center" vertical="center"/>
      <protection locked="0"/>
    </xf>
    <xf numFmtId="49" fontId="13" fillId="3" borderId="0" xfId="24" applyNumberFormat="1" applyFont="1" applyFill="1" applyBorder="1" applyAlignment="1">
      <alignment horizontal="left"/>
    </xf>
    <xf numFmtId="0" fontId="7" fillId="3" borderId="52" xfId="24" applyFont="1" applyFill="1" applyBorder="1" applyAlignment="1">
      <alignment horizontal="center"/>
    </xf>
    <xf numFmtId="0" fontId="0" fillId="0" borderId="52" xfId="0" applyBorder="1" applyAlignment="1">
      <alignment horizontal="center"/>
    </xf>
    <xf numFmtId="49" fontId="6" fillId="2" borderId="9" xfId="24" applyNumberFormat="1" applyFont="1" applyFill="1" applyBorder="1" applyAlignment="1" applyProtection="1">
      <alignment horizontal="center"/>
      <protection locked="0"/>
    </xf>
    <xf numFmtId="0" fontId="0" fillId="0" borderId="9" xfId="0" applyFont="1" applyBorder="1" applyAlignment="1" applyProtection="1">
      <alignment horizontal="center"/>
      <protection locked="0"/>
    </xf>
    <xf numFmtId="0" fontId="0" fillId="0" borderId="24" xfId="0" applyFont="1" applyBorder="1" applyAlignment="1" applyProtection="1">
      <alignment horizontal="center"/>
      <protection locked="0"/>
    </xf>
    <xf numFmtId="0" fontId="6" fillId="2" borderId="31" xfId="24" applyNumberFormat="1" applyFont="1" applyFill="1" applyBorder="1" applyAlignment="1" applyProtection="1">
      <alignment horizontal="center"/>
      <protection locked="0"/>
    </xf>
    <xf numFmtId="0" fontId="0" fillId="0" borderId="31" xfId="0" applyBorder="1" applyAlignment="1" applyProtection="1">
      <alignment/>
      <protection locked="0"/>
    </xf>
    <xf numFmtId="0" fontId="0" fillId="0" borderId="92" xfId="0" applyBorder="1" applyAlignment="1" applyProtection="1">
      <alignment/>
      <protection locked="0"/>
    </xf>
    <xf numFmtId="49" fontId="39" fillId="2" borderId="9" xfId="23" applyNumberFormat="1" applyFill="1" applyBorder="1" applyAlignment="1" applyProtection="1">
      <alignment horizontal="center" wrapText="1"/>
      <protection locked="0"/>
    </xf>
    <xf numFmtId="0" fontId="0" fillId="0" borderId="9" xfId="0" applyBorder="1" applyAlignment="1" applyProtection="1">
      <alignment horizontal="center"/>
      <protection locked="0"/>
    </xf>
    <xf numFmtId="0" fontId="0" fillId="0" borderId="36" xfId="0" applyBorder="1" applyAlignment="1" applyProtection="1">
      <alignment horizontal="center"/>
      <protection locked="0"/>
    </xf>
    <xf numFmtId="49" fontId="6" fillId="2" borderId="9" xfId="24" applyNumberFormat="1" applyFont="1" applyFill="1" applyBorder="1" applyAlignment="1" applyProtection="1">
      <alignment horizontal="center" wrapText="1"/>
      <protection locked="0"/>
    </xf>
    <xf numFmtId="0" fontId="1" fillId="0" borderId="31" xfId="0" applyFont="1" applyBorder="1" applyAlignment="1" applyProtection="1">
      <alignment horizontal="center"/>
      <protection locked="0"/>
    </xf>
    <xf numFmtId="0" fontId="1" fillId="0" borderId="92" xfId="0" applyFont="1" applyBorder="1" applyAlignment="1" applyProtection="1">
      <alignment horizontal="center"/>
      <protection locked="0"/>
    </xf>
    <xf numFmtId="3" fontId="0" fillId="2" borderId="9" xfId="23" applyNumberFormat="1" applyFont="1" applyFill="1" applyBorder="1" applyAlignment="1" applyProtection="1">
      <alignment horizontal="center" vertical="center" wrapText="1"/>
      <protection locked="0"/>
    </xf>
    <xf numFmtId="3" fontId="15" fillId="2" borderId="24" xfId="24" applyNumberFormat="1" applyFont="1" applyFill="1" applyBorder="1" applyAlignment="1" applyProtection="1">
      <alignment horizontal="center" vertical="center" wrapText="1"/>
      <protection locked="0"/>
    </xf>
    <xf numFmtId="0" fontId="9" fillId="3" borderId="93" xfId="24" applyFont="1" applyFill="1" applyBorder="1" applyAlignment="1">
      <alignment horizontal="center"/>
    </xf>
    <xf numFmtId="0" fontId="0" fillId="0" borderId="33" xfId="0" applyBorder="1" applyAlignment="1">
      <alignment/>
    </xf>
    <xf numFmtId="0" fontId="0" fillId="0" borderId="94" xfId="0" applyBorder="1" applyAlignment="1">
      <alignment/>
    </xf>
    <xf numFmtId="0" fontId="0" fillId="0" borderId="47" xfId="0" applyBorder="1" applyAlignment="1">
      <alignment/>
    </xf>
    <xf numFmtId="0" fontId="0" fillId="0" borderId="0" xfId="0" applyBorder="1" applyAlignment="1">
      <alignment/>
    </xf>
    <xf numFmtId="0" fontId="0" fillId="0" borderId="49" xfId="0" applyBorder="1" applyAlignment="1">
      <alignment/>
    </xf>
    <xf numFmtId="0" fontId="0" fillId="0" borderId="58" xfId="0" applyBorder="1" applyAlignment="1">
      <alignment/>
    </xf>
    <xf numFmtId="0" fontId="0" fillId="0" borderId="54" xfId="0" applyBorder="1" applyAlignment="1">
      <alignment/>
    </xf>
    <xf numFmtId="0" fontId="0" fillId="0" borderId="89" xfId="0" applyBorder="1" applyAlignment="1">
      <alignment/>
    </xf>
    <xf numFmtId="0" fontId="9" fillId="3" borderId="0" xfId="24" applyFont="1" applyFill="1" applyAlignment="1">
      <alignment/>
    </xf>
    <xf numFmtId="0" fontId="1" fillId="3" borderId="0" xfId="0" applyFont="1" applyFill="1" applyBorder="1" applyAlignment="1">
      <alignment horizontal="center"/>
    </xf>
    <xf numFmtId="0" fontId="0" fillId="0" borderId="0" xfId="0" applyAlignment="1">
      <alignment horizontal="center"/>
    </xf>
    <xf numFmtId="0" fontId="9" fillId="3" borderId="32" xfId="24" applyFont="1" applyFill="1" applyBorder="1" applyAlignment="1">
      <alignment horizontal="left"/>
    </xf>
    <xf numFmtId="0" fontId="0" fillId="0" borderId="32" xfId="0" applyBorder="1" applyAlignment="1">
      <alignment/>
    </xf>
    <xf numFmtId="0" fontId="9" fillId="3" borderId="0" xfId="24" applyFont="1" applyFill="1" applyBorder="1" applyAlignment="1">
      <alignment horizontal="left"/>
    </xf>
    <xf numFmtId="0" fontId="6" fillId="2" borderId="37" xfId="24" applyFont="1" applyFill="1" applyBorder="1" applyAlignment="1" applyProtection="1">
      <alignment horizontal="left"/>
      <protection locked="0"/>
    </xf>
    <xf numFmtId="0" fontId="6" fillId="2" borderId="32" xfId="24" applyFont="1" applyFill="1" applyBorder="1" applyAlignment="1" applyProtection="1">
      <alignment horizontal="left"/>
      <protection locked="0"/>
    </xf>
    <xf numFmtId="0" fontId="6" fillId="2" borderId="95" xfId="24" applyFont="1" applyFill="1" applyBorder="1" applyAlignment="1" applyProtection="1">
      <alignment horizontal="left"/>
      <protection locked="0"/>
    </xf>
    <xf numFmtId="0" fontId="9" fillId="3" borderId="32" xfId="24" applyFont="1" applyFill="1" applyBorder="1" applyAlignment="1">
      <alignment/>
    </xf>
    <xf numFmtId="49" fontId="7" fillId="3" borderId="91" xfId="24" applyNumberFormat="1" applyFont="1" applyFill="1" applyBorder="1" applyAlignment="1">
      <alignment/>
    </xf>
    <xf numFmtId="49" fontId="6" fillId="0" borderId="91" xfId="0" applyNumberFormat="1" applyFont="1" applyBorder="1" applyAlignment="1">
      <alignment/>
    </xf>
    <xf numFmtId="14" fontId="6" fillId="2" borderId="37" xfId="24" applyNumberFormat="1" applyFont="1" applyFill="1" applyBorder="1" applyAlignment="1" applyProtection="1">
      <alignment horizontal="center"/>
      <protection locked="0"/>
    </xf>
    <xf numFmtId="0" fontId="0" fillId="2" borderId="95" xfId="0" applyFill="1" applyBorder="1" applyAlignment="1" applyProtection="1">
      <alignment horizontal="center"/>
      <protection locked="0"/>
    </xf>
    <xf numFmtId="14" fontId="9" fillId="3" borderId="0" xfId="24" applyNumberFormat="1" applyFont="1" applyFill="1" applyBorder="1" applyAlignment="1" applyProtection="1">
      <alignment horizontal="right" wrapText="1"/>
      <protection/>
    </xf>
    <xf numFmtId="0" fontId="0" fillId="7" borderId="0" xfId="0" applyFill="1" applyAlignment="1" applyProtection="1">
      <alignment wrapText="1"/>
      <protection/>
    </xf>
    <xf numFmtId="0" fontId="7" fillId="3" borderId="0" xfId="24" applyFont="1" applyFill="1" applyAlignment="1">
      <alignment horizontal="right"/>
    </xf>
    <xf numFmtId="0" fontId="0" fillId="0" borderId="0" xfId="0" applyAlignment="1">
      <alignment horizontal="right"/>
    </xf>
    <xf numFmtId="0" fontId="9" fillId="3" borderId="0" xfId="24" applyFont="1" applyFill="1" applyAlignment="1">
      <alignment horizontal="left" wrapText="1"/>
    </xf>
    <xf numFmtId="0" fontId="0" fillId="0" borderId="0" xfId="0" applyAlignment="1">
      <alignment horizontal="left" wrapText="1"/>
    </xf>
    <xf numFmtId="0" fontId="0" fillId="0" borderId="0" xfId="0" applyAlignment="1">
      <alignment wrapText="1"/>
    </xf>
    <xf numFmtId="0" fontId="7" fillId="3" borderId="0" xfId="24" applyFont="1" applyFill="1" applyAlignment="1">
      <alignment horizontal="center" vertical="center"/>
    </xf>
    <xf numFmtId="0" fontId="0" fillId="7" borderId="0" xfId="0" applyFill="1" applyAlignment="1">
      <alignment horizontal="center" vertical="center"/>
    </xf>
    <xf numFmtId="0" fontId="7" fillId="3" borderId="0" xfId="24" applyFont="1" applyFill="1" applyAlignment="1">
      <alignment horizontal="right" vertical="center"/>
    </xf>
    <xf numFmtId="0" fontId="0" fillId="0" borderId="0" xfId="0" applyAlignment="1">
      <alignment horizontal="right" vertical="center"/>
    </xf>
    <xf numFmtId="0" fontId="0" fillId="0" borderId="49" xfId="0" applyBorder="1" applyAlignment="1">
      <alignment horizontal="right" vertical="center"/>
    </xf>
    <xf numFmtId="49" fontId="10" fillId="3" borderId="52" xfId="24" applyNumberFormat="1" applyFont="1" applyFill="1" applyBorder="1" applyAlignment="1">
      <alignment/>
    </xf>
    <xf numFmtId="49" fontId="6" fillId="0" borderId="52" xfId="0" applyNumberFormat="1" applyFont="1" applyBorder="1" applyAlignment="1">
      <alignment/>
    </xf>
    <xf numFmtId="0" fontId="0" fillId="0" borderId="52" xfId="0" applyBorder="1" applyAlignment="1">
      <alignment/>
    </xf>
    <xf numFmtId="49" fontId="6" fillId="2" borderId="29" xfId="24" applyNumberFormat="1" applyFont="1" applyFill="1" applyBorder="1" applyAlignment="1" applyProtection="1">
      <alignment horizontal="center"/>
      <protection locked="0"/>
    </xf>
    <xf numFmtId="49" fontId="6" fillId="8" borderId="44" xfId="0" applyNumberFormat="1" applyFont="1" applyFill="1" applyBorder="1" applyAlignment="1" applyProtection="1">
      <alignment horizontal="center"/>
      <protection locked="0"/>
    </xf>
    <xf numFmtId="49" fontId="6" fillId="2" borderId="29" xfId="24" applyNumberFormat="1" applyFont="1" applyFill="1" applyBorder="1" applyAlignment="1" applyProtection="1">
      <alignment horizontal="left"/>
      <protection locked="0"/>
    </xf>
    <xf numFmtId="0" fontId="0" fillId="0" borderId="29" xfId="0" applyFont="1" applyBorder="1" applyAlignment="1" applyProtection="1">
      <alignment/>
      <protection locked="0"/>
    </xf>
    <xf numFmtId="0" fontId="0" fillId="0" borderId="44" xfId="0" applyFont="1" applyBorder="1" applyAlignment="1" applyProtection="1">
      <alignment/>
      <protection locked="0"/>
    </xf>
    <xf numFmtId="49" fontId="9" fillId="3" borderId="0" xfId="24" applyNumberFormat="1" applyFont="1" applyFill="1" applyBorder="1" applyAlignment="1">
      <alignment horizontal="left" vertical="top"/>
    </xf>
    <xf numFmtId="0" fontId="0" fillId="0" borderId="37" xfId="0" applyBorder="1" applyAlignment="1" applyProtection="1">
      <alignment vertical="center"/>
      <protection locked="0"/>
    </xf>
    <xf numFmtId="0" fontId="0" fillId="0" borderId="95" xfId="0" applyBorder="1" applyAlignment="1" applyProtection="1">
      <alignment vertical="center"/>
      <protection locked="0"/>
    </xf>
    <xf numFmtId="0" fontId="12" fillId="7" borderId="0" xfId="0" applyFont="1" applyFill="1" applyAlignment="1">
      <alignment horizontal="right" vertical="center"/>
    </xf>
    <xf numFmtId="0" fontId="0" fillId="7" borderId="0" xfId="0" applyFill="1" applyAlignment="1">
      <alignment horizontal="right" vertical="center"/>
    </xf>
    <xf numFmtId="0" fontId="0" fillId="7" borderId="49" xfId="0" applyFill="1" applyBorder="1" applyAlignment="1">
      <alignment horizontal="right" vertical="center"/>
    </xf>
    <xf numFmtId="0" fontId="18" fillId="3" borderId="0" xfId="24" applyFont="1" applyFill="1" applyBorder="1" applyAlignment="1">
      <alignment horizontal="center"/>
    </xf>
    <xf numFmtId="0" fontId="0" fillId="0" borderId="0" xfId="0" applyBorder="1" applyAlignment="1">
      <alignment horizontal="center"/>
    </xf>
    <xf numFmtId="0" fontId="11" fillId="3" borderId="0" xfId="24" applyFont="1" applyFill="1" applyAlignment="1">
      <alignment horizontal="center"/>
    </xf>
    <xf numFmtId="49" fontId="7" fillId="3" borderId="0" xfId="24" applyNumberFormat="1" applyFont="1" applyFill="1" applyAlignment="1">
      <alignment/>
    </xf>
    <xf numFmtId="49" fontId="6" fillId="0" borderId="0" xfId="0" applyNumberFormat="1" applyFont="1" applyAlignment="1">
      <alignment/>
    </xf>
    <xf numFmtId="0" fontId="19" fillId="2" borderId="3" xfId="24" applyFont="1" applyFill="1" applyBorder="1" applyAlignment="1" applyProtection="1">
      <alignment horizontal="center" vertical="center"/>
      <protection locked="0"/>
    </xf>
    <xf numFmtId="0" fontId="0" fillId="0" borderId="3" xfId="0" applyBorder="1" applyAlignment="1">
      <alignment vertical="center"/>
    </xf>
    <xf numFmtId="0" fontId="1" fillId="7" borderId="47" xfId="0" applyFont="1" applyFill="1" applyBorder="1" applyAlignment="1">
      <alignment horizontal="center" vertical="center"/>
    </xf>
    <xf numFmtId="0" fontId="1" fillId="7" borderId="49" xfId="0" applyFont="1" applyFill="1" applyBorder="1" applyAlignment="1">
      <alignment horizontal="center" vertical="center"/>
    </xf>
    <xf numFmtId="0" fontId="8" fillId="3" borderId="0" xfId="24" applyFont="1" applyFill="1" applyAlignment="1">
      <alignment horizontal="center"/>
    </xf>
    <xf numFmtId="0" fontId="1" fillId="0" borderId="0" xfId="0" applyFont="1" applyAlignment="1">
      <alignment horizontal="center"/>
    </xf>
    <xf numFmtId="0" fontId="6" fillId="3" borderId="49" xfId="24" applyFont="1" applyFill="1" applyBorder="1" applyAlignment="1">
      <alignment/>
    </xf>
    <xf numFmtId="0" fontId="6" fillId="3" borderId="0" xfId="24" applyFont="1" applyFill="1" applyAlignment="1">
      <alignment/>
    </xf>
    <xf numFmtId="0" fontId="0" fillId="8" borderId="32" xfId="0" applyFill="1" applyBorder="1" applyAlignment="1" applyProtection="1">
      <alignment horizontal="left"/>
      <protection locked="0"/>
    </xf>
    <xf numFmtId="0" fontId="0" fillId="8" borderId="95" xfId="0" applyFill="1" applyBorder="1" applyAlignment="1" applyProtection="1">
      <alignment horizontal="left"/>
      <protection locked="0"/>
    </xf>
    <xf numFmtId="0" fontId="0" fillId="2" borderId="37" xfId="23" applyFont="1" applyFill="1" applyBorder="1" applyAlignment="1" applyProtection="1">
      <alignment horizontal="left"/>
      <protection locked="0"/>
    </xf>
    <xf numFmtId="0" fontId="0" fillId="8" borderId="32" xfId="0" applyFont="1" applyFill="1" applyBorder="1" applyAlignment="1" applyProtection="1">
      <alignment horizontal="left"/>
      <protection locked="0"/>
    </xf>
    <xf numFmtId="0" fontId="0" fillId="8" borderId="95" xfId="0" applyFont="1" applyFill="1" applyBorder="1" applyAlignment="1" applyProtection="1">
      <alignment horizontal="left"/>
      <protection locked="0"/>
    </xf>
    <xf numFmtId="0" fontId="9" fillId="3" borderId="0" xfId="24" applyFont="1" applyFill="1" applyAlignment="1">
      <alignment/>
    </xf>
    <xf numFmtId="0" fontId="6" fillId="3" borderId="37" xfId="24" applyFont="1" applyFill="1" applyBorder="1" applyAlignment="1" applyProtection="1">
      <alignment vertical="center"/>
      <protection/>
    </xf>
    <xf numFmtId="0" fontId="6" fillId="3" borderId="55" xfId="24" applyFont="1" applyFill="1" applyBorder="1" applyAlignment="1" applyProtection="1">
      <alignment vertical="center"/>
      <protection/>
    </xf>
    <xf numFmtId="0" fontId="0" fillId="0" borderId="55" xfId="0" applyBorder="1" applyAlignment="1">
      <alignment vertical="center"/>
    </xf>
    <xf numFmtId="0" fontId="9" fillId="3" borderId="32" xfId="24" applyFont="1" applyFill="1" applyBorder="1" applyAlignment="1" applyProtection="1">
      <alignment vertical="center"/>
      <protection/>
    </xf>
    <xf numFmtId="0" fontId="9" fillId="2" borderId="8" xfId="24" applyFont="1" applyFill="1" applyBorder="1" applyAlignment="1" applyProtection="1">
      <alignment vertical="center"/>
      <protection locked="0"/>
    </xf>
    <xf numFmtId="0" fontId="0" fillId="0" borderId="9" xfId="0" applyBorder="1" applyAlignment="1">
      <alignment vertical="center"/>
    </xf>
    <xf numFmtId="3" fontId="6" fillId="2" borderId="37" xfId="24" applyNumberFormat="1" applyFont="1" applyFill="1" applyBorder="1" applyAlignment="1" applyProtection="1">
      <alignment horizontal="center" vertical="center"/>
      <protection locked="0"/>
    </xf>
    <xf numFmtId="3" fontId="0" fillId="0" borderId="95" xfId="0" applyNumberFormat="1" applyBorder="1" applyAlignment="1" applyProtection="1">
      <alignment horizontal="center" vertical="center"/>
      <protection locked="0"/>
    </xf>
    <xf numFmtId="0" fontId="7" fillId="3" borderId="0" xfId="24" applyFont="1" applyFill="1" applyBorder="1" applyAlignment="1" applyProtection="1">
      <alignment horizontal="center"/>
      <protection/>
    </xf>
    <xf numFmtId="0" fontId="0" fillId="7" borderId="0" xfId="0" applyFill="1" applyBorder="1" applyAlignment="1" applyProtection="1">
      <alignment horizontal="center"/>
      <protection/>
    </xf>
    <xf numFmtId="0" fontId="0" fillId="0" borderId="0" xfId="0" applyAlignment="1" applyProtection="1">
      <alignment/>
      <protection/>
    </xf>
    <xf numFmtId="0" fontId="9" fillId="3" borderId="32" xfId="24" applyFont="1" applyFill="1" applyBorder="1" applyAlignment="1" applyProtection="1">
      <alignment vertical="center" wrapText="1"/>
      <protection/>
    </xf>
    <xf numFmtId="0" fontId="0" fillId="0" borderId="32" xfId="0" applyBorder="1" applyAlignment="1">
      <alignment wrapText="1"/>
    </xf>
    <xf numFmtId="0" fontId="0" fillId="0" borderId="95" xfId="0" applyBorder="1" applyAlignment="1">
      <alignment wrapText="1"/>
    </xf>
    <xf numFmtId="0" fontId="0" fillId="0" borderId="32" xfId="0" applyBorder="1" applyAlignment="1">
      <alignment vertical="center" wrapText="1"/>
    </xf>
    <xf numFmtId="0" fontId="0" fillId="0" borderId="95" xfId="0" applyBorder="1" applyAlignment="1">
      <alignment vertical="center" wrapText="1"/>
    </xf>
    <xf numFmtId="0" fontId="9" fillId="3" borderId="35" xfId="24" applyFont="1" applyFill="1" applyBorder="1" applyAlignment="1" applyProtection="1">
      <alignment horizontal="center" vertical="center"/>
      <protection/>
    </xf>
    <xf numFmtId="0" fontId="0" fillId="0" borderId="92" xfId="0" applyBorder="1" applyAlignment="1">
      <alignment horizontal="center" vertical="center"/>
    </xf>
    <xf numFmtId="0" fontId="0" fillId="0" borderId="7" xfId="0" applyBorder="1" applyAlignment="1">
      <alignment horizontal="center" vertical="center"/>
    </xf>
    <xf numFmtId="0" fontId="6" fillId="3" borderId="8" xfId="24" applyFont="1" applyFill="1" applyBorder="1" applyAlignment="1" applyProtection="1">
      <alignment horizontal="center" vertical="center"/>
      <protection/>
    </xf>
    <xf numFmtId="0" fontId="0" fillId="7" borderId="9" xfId="0" applyFill="1" applyBorder="1" applyAlignment="1">
      <alignment/>
    </xf>
    <xf numFmtId="0" fontId="0" fillId="7" borderId="36" xfId="0" applyFill="1" applyBorder="1" applyAlignment="1">
      <alignment/>
    </xf>
    <xf numFmtId="0" fontId="9" fillId="3" borderId="9" xfId="24" applyFont="1" applyFill="1" applyBorder="1" applyAlignment="1" applyProtection="1">
      <alignment vertical="center" wrapText="1"/>
      <protection/>
    </xf>
    <xf numFmtId="0" fontId="0" fillId="0" borderId="9" xfId="0" applyBorder="1" applyAlignment="1">
      <alignment wrapText="1"/>
    </xf>
    <xf numFmtId="0" fontId="0" fillId="0" borderId="24" xfId="0" applyBorder="1" applyAlignment="1">
      <alignment wrapText="1"/>
    </xf>
    <xf numFmtId="0" fontId="6" fillId="3" borderId="37" xfId="24" applyFont="1" applyFill="1" applyBorder="1" applyAlignment="1" applyProtection="1">
      <alignment horizontal="center" vertical="center"/>
      <protection/>
    </xf>
    <xf numFmtId="0" fontId="0" fillId="7" borderId="32" xfId="0" applyFill="1" applyBorder="1" applyAlignment="1">
      <alignment/>
    </xf>
    <xf numFmtId="0" fontId="0" fillId="7" borderId="55" xfId="0" applyFill="1" applyBorder="1" applyAlignment="1">
      <alignment/>
    </xf>
    <xf numFmtId="3" fontId="6" fillId="2" borderId="37" xfId="24" applyNumberFormat="1" applyFont="1" applyFill="1" applyBorder="1" applyAlignment="1" applyProtection="1">
      <alignment horizontal="center" vertical="center"/>
      <protection/>
    </xf>
    <xf numFmtId="3" fontId="6" fillId="2" borderId="32" xfId="24" applyNumberFormat="1" applyFont="1" applyFill="1" applyBorder="1" applyAlignment="1" applyProtection="1">
      <alignment horizontal="center" vertical="center"/>
      <protection/>
    </xf>
    <xf numFmtId="3" fontId="0" fillId="0" borderId="95" xfId="0" applyNumberFormat="1" applyBorder="1" applyAlignment="1">
      <alignment horizontal="center" vertical="center"/>
    </xf>
    <xf numFmtId="3" fontId="6" fillId="2" borderId="35" xfId="24" applyNumberFormat="1" applyFont="1" applyFill="1" applyBorder="1" applyAlignment="1" applyProtection="1">
      <alignment horizontal="center" vertical="center"/>
      <protection/>
    </xf>
    <xf numFmtId="3" fontId="6" fillId="2" borderId="31" xfId="24" applyNumberFormat="1" applyFont="1" applyFill="1" applyBorder="1" applyAlignment="1" applyProtection="1">
      <alignment horizontal="center" vertical="center"/>
      <protection/>
    </xf>
    <xf numFmtId="3" fontId="0" fillId="0" borderId="92" xfId="0" applyNumberFormat="1" applyBorder="1" applyAlignment="1">
      <alignment horizontal="center" vertical="center"/>
    </xf>
    <xf numFmtId="3" fontId="6" fillId="2" borderId="37" xfId="24" applyNumberFormat="1" applyFont="1" applyFill="1" applyBorder="1" applyAlignment="1" applyProtection="1">
      <alignment horizontal="center" vertical="center"/>
      <protection locked="0"/>
    </xf>
    <xf numFmtId="3" fontId="6" fillId="2" borderId="32" xfId="24" applyNumberFormat="1" applyFont="1" applyFill="1" applyBorder="1" applyAlignment="1" applyProtection="1">
      <alignment horizontal="center" vertical="center"/>
      <protection locked="0"/>
    </xf>
    <xf numFmtId="0" fontId="9" fillId="3" borderId="32" xfId="24" applyFont="1" applyFill="1" applyBorder="1" applyAlignment="1" applyProtection="1">
      <alignment vertical="center"/>
      <protection/>
    </xf>
    <xf numFmtId="0" fontId="0" fillId="0" borderId="95" xfId="0" applyBorder="1" applyAlignment="1">
      <alignment/>
    </xf>
    <xf numFmtId="0" fontId="14" fillId="3" borderId="0" xfId="24" applyFont="1" applyFill="1" applyBorder="1" applyAlignment="1" applyProtection="1">
      <alignment horizontal="left"/>
      <protection/>
    </xf>
    <xf numFmtId="0" fontId="31" fillId="7" borderId="0" xfId="0" applyFont="1" applyFill="1" applyBorder="1" applyAlignment="1" applyProtection="1">
      <alignment horizontal="left"/>
      <protection/>
    </xf>
    <xf numFmtId="0" fontId="31" fillId="0" borderId="0" xfId="0" applyFont="1" applyAlignment="1" applyProtection="1">
      <alignment horizontal="left"/>
      <protection/>
    </xf>
    <xf numFmtId="3" fontId="6" fillId="2" borderId="8" xfId="24" applyNumberFormat="1" applyFont="1" applyFill="1" applyBorder="1" applyAlignment="1" applyProtection="1">
      <alignment horizontal="center" vertical="center"/>
      <protection/>
    </xf>
    <xf numFmtId="3" fontId="6" fillId="2" borderId="9" xfId="24" applyNumberFormat="1" applyFont="1" applyFill="1" applyBorder="1" applyAlignment="1" applyProtection="1">
      <alignment horizontal="center" vertical="center"/>
      <protection/>
    </xf>
    <xf numFmtId="3" fontId="0" fillId="0" borderId="24" xfId="0" applyNumberFormat="1" applyBorder="1" applyAlignment="1">
      <alignment horizontal="center" vertical="center"/>
    </xf>
    <xf numFmtId="0" fontId="6" fillId="3" borderId="35" xfId="24" applyFont="1" applyFill="1" applyBorder="1" applyAlignment="1" applyProtection="1">
      <alignment horizontal="center" vertical="center"/>
      <protection/>
    </xf>
    <xf numFmtId="0" fontId="0" fillId="7" borderId="31" xfId="0" applyFill="1" applyBorder="1" applyAlignment="1">
      <alignment/>
    </xf>
    <xf numFmtId="0" fontId="0" fillId="7" borderId="7" xfId="0" applyFill="1" applyBorder="1" applyAlignment="1">
      <alignment/>
    </xf>
    <xf numFmtId="0" fontId="7" fillId="3" borderId="0" xfId="24" applyFont="1" applyFill="1" applyBorder="1" applyAlignment="1">
      <alignment horizontal="center"/>
    </xf>
    <xf numFmtId="0" fontId="9" fillId="3" borderId="31" xfId="24" applyFont="1" applyFill="1" applyBorder="1" applyAlignment="1" applyProtection="1">
      <alignment vertical="center" wrapText="1"/>
      <protection/>
    </xf>
    <xf numFmtId="0" fontId="0" fillId="0" borderId="31" xfId="0" applyBorder="1" applyAlignment="1">
      <alignment vertical="center" wrapText="1"/>
    </xf>
    <xf numFmtId="0" fontId="0" fillId="0" borderId="92" xfId="0" applyBorder="1" applyAlignment="1">
      <alignment vertical="center" wrapText="1"/>
    </xf>
    <xf numFmtId="0" fontId="9" fillId="3" borderId="33" xfId="24" applyFont="1" applyFill="1" applyBorder="1" applyAlignment="1" applyProtection="1">
      <alignment vertical="center"/>
      <protection/>
    </xf>
    <xf numFmtId="0" fontId="9" fillId="3" borderId="5" xfId="24" applyFont="1" applyFill="1" applyBorder="1" applyAlignment="1" applyProtection="1">
      <alignment horizontal="center"/>
      <protection/>
    </xf>
    <xf numFmtId="0" fontId="9" fillId="3" borderId="31" xfId="24" applyFont="1" applyFill="1" applyBorder="1" applyAlignment="1" applyProtection="1">
      <alignment horizontal="center"/>
      <protection/>
    </xf>
    <xf numFmtId="0" fontId="9" fillId="3" borderId="92" xfId="24" applyFont="1" applyFill="1" applyBorder="1" applyAlignment="1" applyProtection="1">
      <alignment horizontal="center"/>
      <protection/>
    </xf>
    <xf numFmtId="0" fontId="9" fillId="3" borderId="39" xfId="24" applyFont="1" applyFill="1" applyBorder="1" applyAlignment="1" applyProtection="1">
      <alignment horizontal="center"/>
      <protection/>
    </xf>
    <xf numFmtId="0" fontId="9" fillId="3" borderId="42" xfId="24" applyFont="1" applyFill="1" applyBorder="1" applyAlignment="1" applyProtection="1">
      <alignment horizontal="center"/>
      <protection/>
    </xf>
    <xf numFmtId="3" fontId="6" fillId="2" borderId="8" xfId="24" applyNumberFormat="1" applyFont="1" applyFill="1" applyBorder="1" applyAlignment="1" applyProtection="1">
      <alignment horizontal="center" vertical="center"/>
      <protection locked="0"/>
    </xf>
    <xf numFmtId="3" fontId="6" fillId="2" borderId="9" xfId="24" applyNumberFormat="1" applyFont="1" applyFill="1" applyBorder="1" applyAlignment="1" applyProtection="1">
      <alignment horizontal="center" vertical="center"/>
      <protection locked="0"/>
    </xf>
    <xf numFmtId="3" fontId="0" fillId="0" borderId="24" xfId="0" applyNumberFormat="1" applyBorder="1" applyAlignment="1" applyProtection="1">
      <alignment horizontal="center" vertical="center"/>
      <protection locked="0"/>
    </xf>
    <xf numFmtId="0" fontId="7" fillId="7" borderId="91" xfId="0" applyFont="1" applyFill="1" applyBorder="1" applyAlignment="1">
      <alignment horizontal="center"/>
    </xf>
    <xf numFmtId="0" fontId="9" fillId="3" borderId="5" xfId="24" applyFont="1" applyFill="1" applyBorder="1" applyAlignment="1" applyProtection="1">
      <alignment vertical="center"/>
      <protection/>
    </xf>
    <xf numFmtId="0" fontId="0" fillId="0" borderId="31" xfId="0" applyBorder="1" applyAlignment="1">
      <alignment vertical="center"/>
    </xf>
    <xf numFmtId="0" fontId="0" fillId="0" borderId="92" xfId="0" applyBorder="1" applyAlignment="1">
      <alignment vertical="center"/>
    </xf>
    <xf numFmtId="0" fontId="9" fillId="3" borderId="95" xfId="24" applyFont="1" applyFill="1" applyBorder="1" applyAlignment="1" applyProtection="1">
      <alignment vertical="center"/>
      <protection/>
    </xf>
    <xf numFmtId="3" fontId="6" fillId="2" borderId="8" xfId="24" applyNumberFormat="1" applyFont="1" applyFill="1" applyBorder="1" applyAlignment="1" applyProtection="1">
      <alignment horizontal="center" vertical="center"/>
      <protection locked="0"/>
    </xf>
    <xf numFmtId="0" fontId="9" fillId="3" borderId="91" xfId="24" applyFont="1" applyFill="1" applyBorder="1" applyAlignment="1" applyProtection="1">
      <alignment horizontal="center" vertical="center"/>
      <protection/>
    </xf>
    <xf numFmtId="0" fontId="0" fillId="0" borderId="91" xfId="0" applyBorder="1" applyAlignment="1">
      <alignment vertical="center"/>
    </xf>
    <xf numFmtId="0" fontId="9" fillId="3" borderId="31" xfId="24" applyFont="1" applyFill="1" applyBorder="1" applyAlignment="1" applyProtection="1">
      <alignment vertical="center" wrapText="1"/>
      <protection/>
    </xf>
    <xf numFmtId="0" fontId="9" fillId="3" borderId="92" xfId="24" applyFont="1" applyFill="1" applyBorder="1" applyAlignment="1" applyProtection="1">
      <alignment vertical="center" wrapText="1"/>
      <protection/>
    </xf>
    <xf numFmtId="0" fontId="9" fillId="3" borderId="32" xfId="24" applyFont="1" applyFill="1" applyBorder="1" applyAlignment="1" applyProtection="1">
      <alignment vertical="center" wrapText="1"/>
      <protection/>
    </xf>
    <xf numFmtId="3" fontId="6" fillId="2" borderId="35" xfId="24" applyNumberFormat="1" applyFont="1" applyFill="1" applyBorder="1" applyAlignment="1" applyProtection="1">
      <alignment horizontal="center" vertical="center"/>
      <protection/>
    </xf>
    <xf numFmtId="3" fontId="6" fillId="2" borderId="37" xfId="24" applyNumberFormat="1" applyFont="1" applyFill="1" applyBorder="1" applyAlignment="1" applyProtection="1">
      <alignment horizontal="center" vertical="center"/>
      <protection/>
    </xf>
    <xf numFmtId="0" fontId="0" fillId="0" borderId="95" xfId="0" applyBorder="1" applyAlignment="1">
      <alignment horizontal="center" vertical="center"/>
    </xf>
    <xf numFmtId="0" fontId="0" fillId="0" borderId="95" xfId="0" applyBorder="1" applyAlignment="1">
      <alignment vertical="center"/>
    </xf>
    <xf numFmtId="0" fontId="6" fillId="3" borderId="35" xfId="24" applyFont="1" applyFill="1" applyBorder="1" applyAlignment="1" applyProtection="1">
      <alignment vertical="center"/>
      <protection/>
    </xf>
    <xf numFmtId="0" fontId="0" fillId="0" borderId="31" xfId="0" applyBorder="1" applyAlignment="1">
      <alignment/>
    </xf>
    <xf numFmtId="0" fontId="0" fillId="0" borderId="7" xfId="0" applyBorder="1" applyAlignment="1">
      <alignment/>
    </xf>
    <xf numFmtId="0" fontId="0" fillId="0" borderId="55" xfId="0" applyBorder="1" applyAlignment="1">
      <alignment/>
    </xf>
    <xf numFmtId="0" fontId="9" fillId="3" borderId="9" xfId="24" applyFont="1" applyFill="1" applyBorder="1" applyAlignment="1" applyProtection="1">
      <alignment vertical="center" wrapText="1"/>
      <protection/>
    </xf>
    <xf numFmtId="0" fontId="9" fillId="3" borderId="24" xfId="24" applyFont="1" applyFill="1" applyBorder="1" applyAlignment="1" applyProtection="1">
      <alignment vertical="center" wrapText="1"/>
      <protection/>
    </xf>
    <xf numFmtId="3" fontId="6" fillId="2" borderId="35" xfId="24" applyNumberFormat="1" applyFont="1" applyFill="1" applyBorder="1" applyAlignment="1" applyProtection="1">
      <alignment horizontal="center" vertical="center"/>
      <protection locked="0"/>
    </xf>
    <xf numFmtId="3" fontId="6" fillId="2" borderId="8" xfId="24" applyNumberFormat="1" applyFont="1" applyFill="1" applyBorder="1" applyAlignment="1" applyProtection="1">
      <alignment horizontal="center" vertical="center"/>
      <protection/>
    </xf>
    <xf numFmtId="0" fontId="0" fillId="0" borderId="24" xfId="0" applyBorder="1" applyAlignment="1">
      <alignment horizontal="center" vertical="center"/>
    </xf>
    <xf numFmtId="0" fontId="6" fillId="3" borderId="8" xfId="24" applyFont="1" applyFill="1" applyBorder="1" applyAlignment="1" applyProtection="1">
      <alignment vertical="center"/>
      <protection/>
    </xf>
    <xf numFmtId="0" fontId="0" fillId="0" borderId="36" xfId="0" applyBorder="1" applyAlignment="1">
      <alignment/>
    </xf>
    <xf numFmtId="0" fontId="7" fillId="3" borderId="91" xfId="24" applyFont="1" applyFill="1" applyBorder="1" applyAlignment="1" applyProtection="1">
      <alignment horizontal="center"/>
      <protection/>
    </xf>
    <xf numFmtId="0" fontId="6" fillId="7" borderId="91" xfId="0" applyFont="1" applyFill="1" applyBorder="1" applyAlignment="1" applyProtection="1">
      <alignment horizontal="center"/>
      <protection/>
    </xf>
    <xf numFmtId="0" fontId="6" fillId="0" borderId="91" xfId="0" applyFont="1" applyBorder="1" applyAlignment="1" applyProtection="1">
      <alignment horizontal="center"/>
      <protection/>
    </xf>
    <xf numFmtId="0" fontId="0" fillId="0" borderId="91" xfId="0" applyBorder="1" applyAlignment="1" applyProtection="1">
      <alignment/>
      <protection/>
    </xf>
    <xf numFmtId="0" fontId="9" fillId="3" borderId="95" xfId="24" applyFont="1" applyFill="1" applyBorder="1" applyAlignment="1" applyProtection="1">
      <alignment vertical="center" wrapText="1"/>
      <protection/>
    </xf>
    <xf numFmtId="0" fontId="9" fillId="3" borderId="9" xfId="24" applyFont="1" applyFill="1" applyBorder="1" applyAlignment="1" applyProtection="1">
      <alignment vertical="center"/>
      <protection/>
    </xf>
    <xf numFmtId="0" fontId="9" fillId="3" borderId="24" xfId="24" applyFont="1" applyFill="1" applyBorder="1" applyAlignment="1" applyProtection="1">
      <alignment vertical="center"/>
      <protection/>
    </xf>
    <xf numFmtId="0" fontId="0" fillId="0" borderId="24" xfId="0" applyBorder="1" applyAlignment="1">
      <alignment vertical="center"/>
    </xf>
    <xf numFmtId="0" fontId="7" fillId="3" borderId="91" xfId="24" applyFont="1" applyFill="1" applyBorder="1" applyAlignment="1" applyProtection="1">
      <alignment horizontal="center"/>
      <protection/>
    </xf>
    <xf numFmtId="0" fontId="0" fillId="0" borderId="91" xfId="0" applyBorder="1" applyAlignment="1" applyProtection="1">
      <alignment horizontal="center"/>
      <protection/>
    </xf>
    <xf numFmtId="0" fontId="9" fillId="3" borderId="95" xfId="24" applyFont="1" applyFill="1" applyBorder="1" applyAlignment="1" applyProtection="1">
      <alignment vertical="center"/>
      <protection/>
    </xf>
    <xf numFmtId="0" fontId="0" fillId="0" borderId="4" xfId="0" applyBorder="1" applyAlignment="1" applyProtection="1">
      <alignment horizontal="center" vertical="center"/>
      <protection/>
    </xf>
    <xf numFmtId="0" fontId="0" fillId="0" borderId="11" xfId="0" applyBorder="1" applyAlignment="1">
      <alignment horizontal="center" vertical="center"/>
    </xf>
    <xf numFmtId="0" fontId="9" fillId="3" borderId="3" xfId="24" applyFont="1" applyFill="1" applyBorder="1" applyAlignment="1" applyProtection="1">
      <alignment horizontal="center"/>
      <protection/>
    </xf>
    <xf numFmtId="0" fontId="9" fillId="3" borderId="37" xfId="24" applyFont="1" applyFill="1" applyBorder="1" applyAlignment="1" applyProtection="1">
      <alignment horizontal="center"/>
      <protection/>
    </xf>
    <xf numFmtId="0" fontId="0" fillId="0" borderId="2" xfId="0" applyBorder="1" applyAlignment="1" applyProtection="1">
      <alignment/>
      <protection/>
    </xf>
    <xf numFmtId="0" fontId="9" fillId="3" borderId="96" xfId="24" applyFont="1" applyFill="1" applyBorder="1" applyAlignment="1" applyProtection="1">
      <alignment horizontal="center"/>
      <protection/>
    </xf>
    <xf numFmtId="0" fontId="9" fillId="3" borderId="58" xfId="24" applyFont="1" applyFill="1" applyBorder="1" applyAlignment="1" applyProtection="1">
      <alignment horizontal="center"/>
      <protection/>
    </xf>
    <xf numFmtId="0" fontId="0" fillId="0" borderId="97" xfId="0" applyBorder="1" applyAlignment="1" applyProtection="1">
      <alignment/>
      <protection/>
    </xf>
    <xf numFmtId="0" fontId="0" fillId="0" borderId="3" xfId="0" applyNumberFormat="1" applyBorder="1" applyAlignment="1" applyProtection="1">
      <alignment horizontal="center" vertical="center"/>
      <protection locked="0"/>
    </xf>
    <xf numFmtId="0" fontId="0" fillId="0" borderId="2" xfId="0" applyNumberFormat="1" applyBorder="1" applyAlignment="1" applyProtection="1">
      <alignment horizontal="center" vertical="center"/>
      <protection locked="0"/>
    </xf>
    <xf numFmtId="0" fontId="9" fillId="3" borderId="9" xfId="24" applyFont="1" applyFill="1" applyBorder="1" applyAlignment="1" applyProtection="1">
      <alignment vertical="center" wrapText="1" shrinkToFit="1"/>
      <protection/>
    </xf>
    <xf numFmtId="0" fontId="9" fillId="3" borderId="24" xfId="24" applyFont="1" applyFill="1" applyBorder="1" applyAlignment="1" applyProtection="1">
      <alignment vertical="center" wrapText="1" shrinkToFit="1"/>
      <protection/>
    </xf>
    <xf numFmtId="0" fontId="9" fillId="3" borderId="4" xfId="24" applyFont="1" applyFill="1" applyBorder="1" applyAlignment="1" applyProtection="1">
      <alignment horizontal="center"/>
      <protection/>
    </xf>
    <xf numFmtId="0" fontId="9" fillId="3" borderId="8" xfId="24" applyFont="1" applyFill="1" applyBorder="1" applyAlignment="1" applyProtection="1">
      <alignment horizontal="center"/>
      <protection/>
    </xf>
    <xf numFmtId="0" fontId="0" fillId="0" borderId="11" xfId="0" applyBorder="1" applyAlignment="1" applyProtection="1">
      <alignment/>
      <protection/>
    </xf>
    <xf numFmtId="0" fontId="7" fillId="3" borderId="29" xfId="24" applyFont="1" applyFill="1" applyBorder="1" applyAlignment="1" applyProtection="1">
      <alignment horizontal="center"/>
      <protection/>
    </xf>
    <xf numFmtId="0" fontId="0" fillId="0" borderId="29" xfId="0" applyBorder="1" applyAlignment="1">
      <alignment horizontal="center"/>
    </xf>
    <xf numFmtId="0" fontId="9" fillId="3" borderId="9" xfId="24" applyFont="1" applyFill="1" applyBorder="1" applyAlignment="1" applyProtection="1">
      <alignment vertical="center"/>
      <protection/>
    </xf>
    <xf numFmtId="0" fontId="9" fillId="3" borderId="24" xfId="24" applyFont="1" applyFill="1" applyBorder="1" applyAlignment="1" applyProtection="1">
      <alignment vertical="center"/>
      <protection/>
    </xf>
    <xf numFmtId="0" fontId="8" fillId="3" borderId="0" xfId="24" applyFont="1" applyFill="1" applyBorder="1" applyAlignment="1">
      <alignment/>
    </xf>
    <xf numFmtId="49" fontId="6" fillId="2" borderId="34" xfId="24" applyNumberFormat="1" applyFont="1" applyFill="1" applyBorder="1" applyAlignment="1" applyProtection="1">
      <alignment horizontal="center" vertical="center"/>
      <protection locked="0"/>
    </xf>
    <xf numFmtId="49" fontId="6" fillId="2" borderId="29" xfId="24" applyNumberFormat="1" applyFont="1" applyFill="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8" fillId="3" borderId="0" xfId="24" applyFont="1" applyFill="1" applyBorder="1" applyAlignment="1" applyProtection="1">
      <alignment horizontal="left"/>
      <protection/>
    </xf>
    <xf numFmtId="0" fontId="12" fillId="0" borderId="0" xfId="0" applyFont="1" applyBorder="1" applyAlignment="1">
      <alignment horizontal="left"/>
    </xf>
    <xf numFmtId="0" fontId="0" fillId="0" borderId="95" xfId="0" applyBorder="1" applyAlignment="1" applyProtection="1">
      <alignment horizontal="center" vertical="center"/>
      <protection locked="0"/>
    </xf>
    <xf numFmtId="49" fontId="6" fillId="2" borderId="3" xfId="24" applyNumberFormat="1" applyFont="1" applyFill="1" applyBorder="1" applyAlignment="1" applyProtection="1">
      <alignment horizontal="center" vertical="center"/>
      <protection locked="0"/>
    </xf>
    <xf numFmtId="0" fontId="9" fillId="3" borderId="14" xfId="24" applyFont="1" applyFill="1" applyBorder="1" applyAlignment="1">
      <alignment horizontal="center" vertical="center"/>
    </xf>
    <xf numFmtId="0" fontId="0" fillId="0" borderId="43" xfId="0" applyBorder="1" applyAlignment="1">
      <alignment horizontal="center" vertical="center"/>
    </xf>
    <xf numFmtId="0" fontId="9" fillId="3" borderId="35" xfId="24" applyFont="1" applyFill="1" applyBorder="1" applyAlignment="1" applyProtection="1">
      <alignment horizontal="center"/>
      <protection/>
    </xf>
    <xf numFmtId="0" fontId="0" fillId="0" borderId="42" xfId="0" applyBorder="1" applyAlignment="1" applyProtection="1">
      <alignment/>
      <protection/>
    </xf>
    <xf numFmtId="0" fontId="9" fillId="3" borderId="29" xfId="24" applyFont="1" applyFill="1" applyBorder="1" applyAlignment="1" applyProtection="1">
      <alignment horizontal="center" vertical="center"/>
      <protection/>
    </xf>
    <xf numFmtId="0" fontId="0" fillId="0" borderId="29" xfId="0" applyBorder="1" applyAlignment="1">
      <alignment/>
    </xf>
    <xf numFmtId="0" fontId="9" fillId="3" borderId="39" xfId="24" applyFont="1" applyFill="1" applyBorder="1" applyAlignment="1">
      <alignment horizontal="center" vertical="center"/>
    </xf>
    <xf numFmtId="0" fontId="9" fillId="3" borderId="3" xfId="24" applyFont="1" applyFill="1" applyBorder="1" applyAlignment="1">
      <alignment horizontal="center" vertical="center"/>
    </xf>
    <xf numFmtId="0" fontId="0" fillId="0" borderId="3" xfId="0" applyBorder="1" applyAlignment="1" applyProtection="1">
      <alignment horizontal="center" vertical="center"/>
      <protection locked="0"/>
    </xf>
    <xf numFmtId="0" fontId="12" fillId="7" borderId="39" xfId="0" applyFont="1" applyFill="1" applyBorder="1" applyAlignment="1">
      <alignment horizontal="center" vertical="center" wrapText="1"/>
    </xf>
    <xf numFmtId="0" fontId="0" fillId="0" borderId="39" xfId="0" applyBorder="1" applyAlignment="1">
      <alignment horizontal="center" vertical="center" wrapText="1"/>
    </xf>
    <xf numFmtId="49" fontId="6" fillId="3" borderId="4" xfId="24" applyNumberFormat="1" applyFont="1" applyFill="1" applyBorder="1" applyAlignment="1" applyProtection="1">
      <alignment horizontal="center" vertical="center"/>
      <protection/>
    </xf>
    <xf numFmtId="3" fontId="0" fillId="0" borderId="32" xfId="0" applyNumberFormat="1" applyBorder="1" applyAlignment="1" applyProtection="1">
      <alignment horizontal="center" vertical="center"/>
      <protection locked="0"/>
    </xf>
    <xf numFmtId="3" fontId="0" fillId="0" borderId="9" xfId="0" applyNumberFormat="1" applyBorder="1" applyAlignment="1" applyProtection="1">
      <alignment horizontal="center" vertical="center"/>
      <protection locked="0"/>
    </xf>
    <xf numFmtId="0" fontId="0" fillId="0" borderId="24" xfId="0" applyBorder="1" applyAlignment="1" applyProtection="1">
      <alignment horizontal="center" vertical="center"/>
      <protection locked="0"/>
    </xf>
    <xf numFmtId="0" fontId="9" fillId="3" borderId="92" xfId="24" applyFont="1" applyFill="1" applyBorder="1" applyAlignment="1" applyProtection="1">
      <alignment vertical="center" wrapText="1"/>
      <protection/>
    </xf>
    <xf numFmtId="0" fontId="9" fillId="3" borderId="31" xfId="24" applyFont="1" applyFill="1" applyBorder="1" applyAlignment="1" applyProtection="1">
      <alignment vertical="center" wrapText="1" shrinkToFit="1"/>
      <protection/>
    </xf>
    <xf numFmtId="0" fontId="9" fillId="3" borderId="92" xfId="24" applyFont="1" applyFill="1" applyBorder="1" applyAlignment="1" applyProtection="1">
      <alignment vertical="center" wrapText="1" shrinkToFit="1"/>
      <protection/>
    </xf>
    <xf numFmtId="0" fontId="9" fillId="3" borderId="32" xfId="24" applyFont="1" applyFill="1" applyBorder="1" applyAlignment="1" applyProtection="1">
      <alignment vertical="center" wrapText="1" shrinkToFit="1"/>
      <protection/>
    </xf>
    <xf numFmtId="0" fontId="9" fillId="3" borderId="95" xfId="24" applyFont="1" applyFill="1" applyBorder="1" applyAlignment="1" applyProtection="1">
      <alignment vertical="center" wrapText="1" shrinkToFit="1"/>
      <protection/>
    </xf>
    <xf numFmtId="0" fontId="9" fillId="3" borderId="95" xfId="24" applyFont="1" applyFill="1" applyBorder="1" applyAlignment="1" applyProtection="1">
      <alignment vertical="center" wrapText="1"/>
      <protection/>
    </xf>
    <xf numFmtId="0" fontId="8" fillId="3" borderId="54" xfId="24" applyFont="1" applyFill="1" applyBorder="1" applyAlignment="1">
      <alignment/>
    </xf>
    <xf numFmtId="0" fontId="9" fillId="3" borderId="25" xfId="24" applyFont="1" applyFill="1" applyBorder="1" applyAlignment="1" applyProtection="1">
      <alignment vertical="center" wrapText="1"/>
      <protection/>
    </xf>
    <xf numFmtId="0" fontId="0" fillId="0" borderId="44" xfId="0" applyBorder="1" applyAlignment="1" applyProtection="1">
      <alignment vertical="center" wrapText="1"/>
      <protection/>
    </xf>
    <xf numFmtId="0" fontId="0" fillId="0" borderId="34" xfId="0" applyBorder="1" applyAlignment="1" applyProtection="1">
      <alignment vertical="center"/>
      <protection locked="0"/>
    </xf>
    <xf numFmtId="0" fontId="0" fillId="0" borderId="29" xfId="0" applyBorder="1" applyAlignment="1" applyProtection="1">
      <alignment vertical="center"/>
      <protection locked="0"/>
    </xf>
    <xf numFmtId="0" fontId="0" fillId="0" borderId="44" xfId="0" applyBorder="1" applyAlignment="1" applyProtection="1">
      <alignment vertical="center"/>
      <protection locked="0"/>
    </xf>
    <xf numFmtId="0" fontId="0" fillId="7" borderId="55" xfId="0" applyFill="1" applyBorder="1" applyAlignment="1" applyProtection="1">
      <alignment vertical="center"/>
      <protection/>
    </xf>
    <xf numFmtId="3" fontId="6" fillId="2" borderId="35" xfId="24" applyNumberFormat="1" applyFont="1" applyFill="1" applyBorder="1" applyAlignment="1" applyProtection="1">
      <alignment horizontal="center" vertical="center"/>
      <protection locked="0"/>
    </xf>
    <xf numFmtId="3" fontId="0" fillId="0" borderId="31" xfId="0" applyNumberFormat="1" applyBorder="1" applyAlignment="1" applyProtection="1">
      <alignment horizontal="center" vertical="center"/>
      <protection locked="0"/>
    </xf>
    <xf numFmtId="0" fontId="0" fillId="0" borderId="92" xfId="0" applyBorder="1" applyAlignment="1" applyProtection="1">
      <alignment horizontal="center" vertical="center"/>
      <protection locked="0"/>
    </xf>
    <xf numFmtId="0" fontId="0" fillId="0" borderId="95" xfId="0" applyBorder="1" applyAlignment="1" applyProtection="1">
      <alignment horizontal="center" vertical="center"/>
      <protection/>
    </xf>
    <xf numFmtId="3" fontId="0" fillId="0" borderId="9" xfId="0" applyNumberFormat="1" applyBorder="1" applyAlignment="1" applyProtection="1">
      <alignment horizontal="center" vertical="center"/>
      <protection/>
    </xf>
    <xf numFmtId="0" fontId="0" fillId="0" borderId="24" xfId="0" applyBorder="1" applyAlignment="1" applyProtection="1">
      <alignment horizontal="center" vertical="center"/>
      <protection/>
    </xf>
    <xf numFmtId="0" fontId="0" fillId="7" borderId="36" xfId="0" applyFill="1" applyBorder="1" applyAlignment="1" applyProtection="1">
      <alignment vertical="center"/>
      <protection/>
    </xf>
    <xf numFmtId="0" fontId="12" fillId="7" borderId="3" xfId="0" applyFont="1" applyFill="1" applyBorder="1" applyAlignment="1">
      <alignment horizontal="center" vertical="center"/>
    </xf>
    <xf numFmtId="0" fontId="0" fillId="0" borderId="3" xfId="0" applyBorder="1" applyAlignment="1">
      <alignment horizontal="center" vertical="center"/>
    </xf>
    <xf numFmtId="0" fontId="9" fillId="3" borderId="39" xfId="24" applyFont="1" applyFill="1" applyBorder="1" applyAlignment="1">
      <alignment horizontal="center" vertical="center" wrapText="1"/>
    </xf>
    <xf numFmtId="0" fontId="0" fillId="0" borderId="42" xfId="0" applyBorder="1" applyAlignment="1">
      <alignment horizontal="center" vertical="center" wrapText="1"/>
    </xf>
    <xf numFmtId="0" fontId="0" fillId="0" borderId="2" xfId="0" applyBorder="1" applyAlignment="1">
      <alignment horizontal="center" vertical="center"/>
    </xf>
    <xf numFmtId="0" fontId="0" fillId="0" borderId="4" xfId="0" applyBorder="1" applyAlignment="1">
      <alignment horizontal="center" vertical="center"/>
    </xf>
    <xf numFmtId="0" fontId="0" fillId="0" borderId="39" xfId="0" applyBorder="1" applyAlignment="1">
      <alignment horizontal="center" vertical="center"/>
    </xf>
    <xf numFmtId="0" fontId="6" fillId="2" borderId="3" xfId="24" applyFont="1" applyFill="1" applyBorder="1" applyAlignment="1" applyProtection="1">
      <alignment vertical="center"/>
      <protection locked="0"/>
    </xf>
    <xf numFmtId="0" fontId="0" fillId="0" borderId="3" xfId="0" applyBorder="1" applyAlignment="1" applyProtection="1">
      <alignment vertical="center"/>
      <protection locked="0"/>
    </xf>
    <xf numFmtId="0" fontId="6" fillId="3" borderId="4" xfId="24" applyFont="1" applyFill="1" applyBorder="1" applyAlignment="1" applyProtection="1">
      <alignment vertical="center"/>
      <protection/>
    </xf>
    <xf numFmtId="0" fontId="0" fillId="7" borderId="4" xfId="0" applyFill="1" applyBorder="1" applyAlignment="1">
      <alignment vertical="center"/>
    </xf>
    <xf numFmtId="0" fontId="7" fillId="3" borderId="0" xfId="24" applyFont="1" applyFill="1" applyAlignment="1" applyProtection="1">
      <alignment horizontal="center"/>
      <protection/>
    </xf>
    <xf numFmtId="0" fontId="1" fillId="7" borderId="0" xfId="0" applyFont="1" applyFill="1" applyAlignment="1" applyProtection="1">
      <alignment/>
      <protection/>
    </xf>
    <xf numFmtId="0" fontId="13" fillId="7" borderId="33" xfId="24" applyFont="1" applyFill="1" applyBorder="1" applyAlignment="1" applyProtection="1">
      <alignment horizontal="center"/>
      <protection/>
    </xf>
    <xf numFmtId="0" fontId="0" fillId="7" borderId="33" xfId="0" applyFill="1" applyBorder="1" applyAlignment="1" applyProtection="1">
      <alignment horizontal="center"/>
      <protection/>
    </xf>
    <xf numFmtId="0" fontId="0" fillId="7" borderId="33" xfId="0" applyFill="1" applyBorder="1" applyAlignment="1" applyProtection="1">
      <alignment/>
      <protection/>
    </xf>
    <xf numFmtId="0" fontId="9" fillId="3" borderId="47" xfId="24" applyFont="1" applyFill="1" applyBorder="1" applyAlignment="1" applyProtection="1">
      <alignment horizontal="center"/>
      <protection/>
    </xf>
    <xf numFmtId="0" fontId="9" fillId="3" borderId="49" xfId="24" applyFont="1" applyFill="1" applyBorder="1" applyAlignment="1" applyProtection="1">
      <alignment horizontal="center"/>
      <protection/>
    </xf>
    <xf numFmtId="0" fontId="9" fillId="3" borderId="37" xfId="24" applyFont="1" applyFill="1" applyBorder="1" applyAlignment="1" applyProtection="1">
      <alignment/>
      <protection/>
    </xf>
    <xf numFmtId="0" fontId="0" fillId="3" borderId="32" xfId="0" applyFill="1" applyBorder="1" applyAlignment="1">
      <alignment/>
    </xf>
    <xf numFmtId="0" fontId="0" fillId="3" borderId="95" xfId="0" applyFill="1" applyBorder="1" applyAlignment="1">
      <alignment/>
    </xf>
    <xf numFmtId="0" fontId="7" fillId="2" borderId="98" xfId="24" applyFont="1" applyFill="1" applyBorder="1" applyAlignment="1" applyProtection="1">
      <alignment horizontal="center"/>
      <protection/>
    </xf>
    <xf numFmtId="0" fontId="0" fillId="8" borderId="91" xfId="0" applyFill="1" applyBorder="1" applyAlignment="1" applyProtection="1">
      <alignment horizontal="center"/>
      <protection/>
    </xf>
    <xf numFmtId="0" fontId="0" fillId="8" borderId="99" xfId="0" applyFill="1" applyBorder="1" applyAlignment="1" applyProtection="1">
      <alignment horizontal="center"/>
      <protection/>
    </xf>
    <xf numFmtId="0" fontId="15" fillId="2" borderId="28" xfId="24" applyFont="1" applyFill="1" applyBorder="1" applyAlignment="1" applyProtection="1">
      <alignment/>
      <protection/>
    </xf>
    <xf numFmtId="0" fontId="0" fillId="8" borderId="0" xfId="0" applyFill="1" applyBorder="1" applyAlignment="1">
      <alignment/>
    </xf>
    <xf numFmtId="0" fontId="0" fillId="8" borderId="45" xfId="0" applyFill="1" applyBorder="1" applyAlignment="1">
      <alignment/>
    </xf>
    <xf numFmtId="3" fontId="0" fillId="8" borderId="100" xfId="0" applyNumberFormat="1" applyFill="1" applyBorder="1" applyAlignment="1" applyProtection="1">
      <alignment horizontal="center"/>
      <protection locked="0"/>
    </xf>
    <xf numFmtId="0" fontId="0" fillId="8" borderId="100" xfId="0" applyFill="1" applyBorder="1" applyAlignment="1" applyProtection="1">
      <alignment horizontal="center"/>
      <protection locked="0"/>
    </xf>
    <xf numFmtId="0" fontId="0" fillId="0" borderId="100" xfId="0" applyBorder="1" applyAlignment="1" applyProtection="1">
      <alignment/>
      <protection locked="0"/>
    </xf>
    <xf numFmtId="0" fontId="9" fillId="3" borderId="10" xfId="24" applyFont="1" applyFill="1" applyBorder="1" applyAlignment="1" applyProtection="1">
      <alignment vertical="center" wrapText="1" shrinkToFit="1"/>
      <protection/>
    </xf>
    <xf numFmtId="0" fontId="0" fillId="0" borderId="32" xfId="0" applyBorder="1" applyAlignment="1">
      <alignment vertical="center" wrapText="1" shrinkToFit="1"/>
    </xf>
    <xf numFmtId="0" fontId="6" fillId="3" borderId="28" xfId="24" applyFont="1" applyFill="1" applyBorder="1" applyAlignment="1" applyProtection="1">
      <alignment/>
      <protection/>
    </xf>
    <xf numFmtId="0" fontId="0" fillId="7" borderId="45" xfId="0" applyFill="1" applyBorder="1" applyAlignment="1" applyProtection="1">
      <alignment/>
      <protection/>
    </xf>
    <xf numFmtId="0" fontId="6" fillId="2" borderId="9" xfId="24" applyFont="1" applyFill="1" applyBorder="1" applyAlignment="1" applyProtection="1">
      <alignment wrapText="1"/>
      <protection locked="0"/>
    </xf>
    <xf numFmtId="0" fontId="0" fillId="0" borderId="9" xfId="0" applyFont="1" applyBorder="1" applyAlignment="1" applyProtection="1">
      <alignment wrapText="1"/>
      <protection locked="0"/>
    </xf>
    <xf numFmtId="0" fontId="0" fillId="0" borderId="24" xfId="0" applyFont="1" applyBorder="1" applyAlignment="1" applyProtection="1">
      <alignment wrapText="1"/>
      <protection locked="0"/>
    </xf>
    <xf numFmtId="0" fontId="9" fillId="2" borderId="35" xfId="24" applyFont="1" applyFill="1" applyBorder="1" applyAlignment="1" applyProtection="1">
      <alignment vertical="top" wrapText="1" shrinkToFit="1"/>
      <protection/>
    </xf>
    <xf numFmtId="0" fontId="9" fillId="2" borderId="31" xfId="24" applyFont="1" applyFill="1" applyBorder="1" applyAlignment="1" applyProtection="1">
      <alignment vertical="top" wrapText="1" shrinkToFit="1"/>
      <protection/>
    </xf>
    <xf numFmtId="0" fontId="6" fillId="2" borderId="31" xfId="24" applyFont="1" applyFill="1" applyBorder="1" applyAlignment="1" applyProtection="1">
      <alignment horizontal="center"/>
      <protection locked="0"/>
    </xf>
    <xf numFmtId="0" fontId="0" fillId="0" borderId="7" xfId="0" applyFont="1" applyBorder="1" applyAlignment="1" applyProtection="1">
      <alignment horizontal="center"/>
      <protection locked="0"/>
    </xf>
    <xf numFmtId="0" fontId="6" fillId="2" borderId="31" xfId="24" applyFont="1" applyFill="1" applyBorder="1" applyAlignment="1" applyProtection="1">
      <alignment/>
      <protection locked="0"/>
    </xf>
    <xf numFmtId="0" fontId="0" fillId="0" borderId="92" xfId="0" applyFont="1" applyBorder="1" applyAlignment="1" applyProtection="1">
      <alignment/>
      <protection locked="0"/>
    </xf>
    <xf numFmtId="0" fontId="0" fillId="7" borderId="0" xfId="0" applyFill="1" applyAlignment="1">
      <alignment/>
    </xf>
    <xf numFmtId="0" fontId="9" fillId="3" borderId="6" xfId="24" applyFont="1" applyFill="1" applyBorder="1" applyAlignment="1" applyProtection="1">
      <alignment vertical="center" wrapText="1" shrinkToFit="1"/>
      <protection/>
    </xf>
    <xf numFmtId="0" fontId="0" fillId="0" borderId="9" xfId="0" applyBorder="1" applyAlignment="1">
      <alignment vertical="center" wrapText="1" shrinkToFit="1"/>
    </xf>
    <xf numFmtId="0" fontId="0" fillId="0" borderId="24" xfId="0" applyBorder="1" applyAlignment="1">
      <alignment/>
    </xf>
    <xf numFmtId="0" fontId="7" fillId="3" borderId="0" xfId="24" applyFont="1" applyFill="1" applyAlignment="1" applyProtection="1">
      <alignment/>
      <protection/>
    </xf>
    <xf numFmtId="0" fontId="1" fillId="0" borderId="0" xfId="0" applyFont="1" applyAlignment="1">
      <alignment/>
    </xf>
    <xf numFmtId="0" fontId="9" fillId="3" borderId="0" xfId="24" applyFont="1" applyFill="1" applyAlignment="1" applyProtection="1">
      <alignment wrapText="1"/>
      <protection/>
    </xf>
    <xf numFmtId="0" fontId="12" fillId="0" borderId="0" xfId="0" applyFont="1" applyAlignment="1">
      <alignment wrapText="1"/>
    </xf>
    <xf numFmtId="0" fontId="9" fillId="3" borderId="5" xfId="24" applyFont="1" applyFill="1" applyBorder="1" applyAlignment="1" applyProtection="1">
      <alignment vertical="center"/>
      <protection/>
    </xf>
    <xf numFmtId="0" fontId="0" fillId="0" borderId="92" xfId="0" applyBorder="1" applyAlignment="1">
      <alignment/>
    </xf>
    <xf numFmtId="0" fontId="24" fillId="3" borderId="0" xfId="24" applyFont="1" applyFill="1" applyBorder="1" applyAlignment="1" applyProtection="1">
      <alignment vertical="center" wrapText="1"/>
      <protection/>
    </xf>
    <xf numFmtId="0" fontId="20" fillId="0" borderId="0" xfId="0" applyFont="1" applyBorder="1" applyAlignment="1">
      <alignment vertical="center" wrapText="1"/>
    </xf>
    <xf numFmtId="0" fontId="24" fillId="3" borderId="0" xfId="24" applyFont="1" applyFill="1" applyBorder="1" applyAlignment="1" applyProtection="1">
      <alignment/>
      <protection/>
    </xf>
    <xf numFmtId="0" fontId="20" fillId="0" borderId="0" xfId="0" applyFont="1" applyBorder="1" applyAlignment="1">
      <alignment/>
    </xf>
    <xf numFmtId="0" fontId="15" fillId="2" borderId="101" xfId="24" applyFont="1" applyFill="1" applyBorder="1" applyAlignment="1" applyProtection="1">
      <alignment/>
      <protection/>
    </xf>
    <xf numFmtId="0" fontId="0" fillId="8" borderId="52" xfId="0" applyFill="1" applyBorder="1" applyAlignment="1">
      <alignment/>
    </xf>
    <xf numFmtId="0" fontId="0" fillId="8" borderId="102" xfId="0" applyFill="1" applyBorder="1" applyAlignment="1">
      <alignment/>
    </xf>
    <xf numFmtId="0" fontId="9" fillId="3" borderId="93" xfId="24" applyFont="1" applyFill="1" applyBorder="1" applyAlignment="1" applyProtection="1">
      <alignment horizontal="center"/>
      <protection/>
    </xf>
    <xf numFmtId="0" fontId="0" fillId="7" borderId="33" xfId="0" applyFill="1" applyBorder="1" applyAlignment="1">
      <alignment/>
    </xf>
    <xf numFmtId="0" fontId="0" fillId="7" borderId="94" xfId="0" applyFill="1" applyBorder="1" applyAlignment="1">
      <alignment/>
    </xf>
    <xf numFmtId="0" fontId="0" fillId="7" borderId="47" xfId="0" applyFill="1" applyBorder="1" applyAlignment="1">
      <alignment/>
    </xf>
    <xf numFmtId="0" fontId="0" fillId="7" borderId="49" xfId="0" applyFill="1" applyBorder="1" applyAlignment="1">
      <alignment/>
    </xf>
    <xf numFmtId="0" fontId="0" fillId="7" borderId="58" xfId="0" applyFill="1" applyBorder="1" applyAlignment="1">
      <alignment/>
    </xf>
    <xf numFmtId="0" fontId="0" fillId="7" borderId="54" xfId="0" applyFill="1" applyBorder="1" applyAlignment="1">
      <alignment/>
    </xf>
    <xf numFmtId="0" fontId="0" fillId="7" borderId="89" xfId="0" applyFill="1" applyBorder="1" applyAlignment="1">
      <alignment/>
    </xf>
    <xf numFmtId="0" fontId="9" fillId="3" borderId="0" xfId="24" applyFont="1" applyFill="1" applyAlignment="1" applyProtection="1">
      <alignment/>
      <protection/>
    </xf>
    <xf numFmtId="49" fontId="0" fillId="8" borderId="100" xfId="0" applyNumberFormat="1" applyFill="1" applyBorder="1" applyAlignment="1" applyProtection="1">
      <alignment horizontal="center"/>
      <protection locked="0"/>
    </xf>
    <xf numFmtId="0" fontId="0" fillId="8" borderId="103" xfId="0" applyFill="1" applyBorder="1" applyAlignment="1" applyProtection="1">
      <alignment/>
      <protection locked="0"/>
    </xf>
    <xf numFmtId="0" fontId="7" fillId="3" borderId="0" xfId="24" applyFont="1" applyFill="1" applyBorder="1" applyAlignment="1" applyProtection="1">
      <alignment horizontal="center" wrapText="1"/>
      <protection/>
    </xf>
    <xf numFmtId="0" fontId="0" fillId="0" borderId="0" xfId="0" applyFont="1" applyAlignment="1">
      <alignment horizontal="center" wrapText="1"/>
    </xf>
    <xf numFmtId="0" fontId="0" fillId="8" borderId="103" xfId="0" applyNumberFormat="1" applyFill="1" applyBorder="1" applyAlignment="1" applyProtection="1">
      <alignment/>
      <protection locked="0"/>
    </xf>
    <xf numFmtId="0" fontId="9" fillId="2" borderId="8" xfId="24" applyFont="1" applyFill="1" applyBorder="1" applyAlignment="1" applyProtection="1">
      <alignment vertical="top" wrapText="1"/>
      <protection/>
    </xf>
    <xf numFmtId="0" fontId="0" fillId="0" borderId="9" xfId="0" applyBorder="1" applyAlignment="1" applyProtection="1">
      <alignment vertical="top"/>
      <protection/>
    </xf>
    <xf numFmtId="0" fontId="0" fillId="8" borderId="103" xfId="0" applyFill="1" applyBorder="1" applyAlignment="1" applyProtection="1">
      <alignment horizontal="center"/>
      <protection locked="0"/>
    </xf>
    <xf numFmtId="0" fontId="0" fillId="7" borderId="52" xfId="0" applyFill="1" applyBorder="1" applyAlignment="1">
      <alignment/>
    </xf>
    <xf numFmtId="0" fontId="14" fillId="3" borderId="0" xfId="24" applyFont="1" applyFill="1" applyAlignment="1" applyProtection="1">
      <alignment/>
      <protection/>
    </xf>
    <xf numFmtId="0" fontId="10" fillId="3" borderId="0" xfId="24" applyFont="1" applyFill="1" applyAlignment="1" applyProtection="1">
      <alignment/>
      <protection/>
    </xf>
    <xf numFmtId="0" fontId="0" fillId="8" borderId="103" xfId="0" applyNumberFormat="1" applyFill="1" applyBorder="1" applyAlignment="1" applyProtection="1">
      <alignment horizontal="center"/>
      <protection locked="0"/>
    </xf>
    <xf numFmtId="49" fontId="0" fillId="8" borderId="0" xfId="0" applyNumberFormat="1" applyFill="1" applyBorder="1" applyAlignment="1" applyProtection="1">
      <alignment horizontal="left"/>
      <protection/>
    </xf>
    <xf numFmtId="49" fontId="0" fillId="0" borderId="37" xfId="0" applyNumberFormat="1" applyFont="1" applyBorder="1" applyAlignment="1" applyProtection="1">
      <alignment horizontal="center" vertical="center" wrapText="1"/>
      <protection locked="0"/>
    </xf>
    <xf numFmtId="49" fontId="0" fillId="0" borderId="32" xfId="0" applyNumberFormat="1" applyBorder="1" applyAlignment="1" applyProtection="1">
      <alignment horizontal="center" vertical="center"/>
      <protection locked="0"/>
    </xf>
    <xf numFmtId="49" fontId="0" fillId="0" borderId="95" xfId="0" applyNumberFormat="1" applyBorder="1" applyAlignment="1" applyProtection="1">
      <alignment horizontal="center" vertical="center"/>
      <protection locked="0"/>
    </xf>
    <xf numFmtId="0" fontId="9" fillId="3" borderId="0" xfId="24" applyFont="1" applyFill="1" applyBorder="1" applyAlignment="1" applyProtection="1">
      <alignment vertical="center" wrapText="1"/>
      <protection/>
    </xf>
    <xf numFmtId="0" fontId="0" fillId="7" borderId="0" xfId="0" applyFill="1" applyAlignment="1" applyProtection="1">
      <alignment vertical="center"/>
      <protection/>
    </xf>
    <xf numFmtId="0" fontId="0" fillId="7" borderId="49" xfId="0" applyFill="1" applyBorder="1" applyAlignment="1" applyProtection="1">
      <alignment vertical="center"/>
      <protection/>
    </xf>
    <xf numFmtId="0" fontId="12" fillId="7" borderId="91" xfId="0" applyFont="1" applyFill="1" applyBorder="1" applyAlignment="1">
      <alignment horizontal="center"/>
    </xf>
    <xf numFmtId="0" fontId="0" fillId="7" borderId="91" xfId="0" applyFill="1" applyBorder="1" applyAlignment="1">
      <alignment horizontal="center"/>
    </xf>
    <xf numFmtId="0" fontId="9" fillId="2" borderId="25" xfId="24" applyFont="1" applyFill="1" applyBorder="1" applyAlignment="1" applyProtection="1">
      <alignment horizontal="center"/>
      <protection/>
    </xf>
    <xf numFmtId="0" fontId="9" fillId="2" borderId="29" xfId="24" applyFont="1" applyFill="1" applyBorder="1" applyAlignment="1" applyProtection="1">
      <alignment horizontal="center"/>
      <protection/>
    </xf>
    <xf numFmtId="0" fontId="0" fillId="8" borderId="29" xfId="0" applyFill="1" applyBorder="1" applyAlignment="1" applyProtection="1">
      <alignment horizontal="center"/>
      <protection/>
    </xf>
    <xf numFmtId="0" fontId="0" fillId="8" borderId="27" xfId="0" applyFill="1" applyBorder="1" applyAlignment="1" applyProtection="1">
      <alignment horizontal="center"/>
      <protection/>
    </xf>
    <xf numFmtId="14" fontId="6" fillId="2" borderId="29" xfId="24" applyNumberFormat="1" applyFont="1" applyFill="1" applyBorder="1" applyAlignment="1" applyProtection="1">
      <alignment horizontal="center"/>
      <protection locked="0"/>
    </xf>
    <xf numFmtId="0" fontId="0" fillId="0" borderId="27" xfId="0" applyBorder="1" applyAlignment="1">
      <alignment horizontal="center"/>
    </xf>
    <xf numFmtId="0" fontId="13" fillId="10" borderId="91" xfId="24" applyFont="1" applyFill="1" applyBorder="1" applyAlignment="1">
      <alignment horizontal="center"/>
    </xf>
    <xf numFmtId="0" fontId="0" fillId="0" borderId="91" xfId="0" applyBorder="1" applyAlignment="1">
      <alignment horizontal="center"/>
    </xf>
    <xf numFmtId="0" fontId="25" fillId="2" borderId="52" xfId="24" applyFont="1" applyFill="1" applyBorder="1" applyAlignment="1" applyProtection="1">
      <alignment horizontal="right"/>
      <protection locked="0"/>
    </xf>
    <xf numFmtId="0" fontId="0" fillId="8" borderId="52" xfId="0" applyFill="1" applyBorder="1" applyAlignment="1" applyProtection="1">
      <alignment/>
      <protection locked="0"/>
    </xf>
    <xf numFmtId="0" fontId="19" fillId="10" borderId="52" xfId="24" applyFont="1" applyFill="1" applyBorder="1" applyAlignment="1">
      <alignment/>
    </xf>
    <xf numFmtId="0" fontId="11" fillId="10" borderId="0" xfId="24" applyFont="1" applyFill="1" applyBorder="1" applyAlignment="1">
      <alignment horizontal="center"/>
    </xf>
    <xf numFmtId="0" fontId="19" fillId="2" borderId="0" xfId="24" applyFont="1" applyFill="1" applyBorder="1" applyAlignment="1" applyProtection="1">
      <alignment horizontal="center"/>
      <protection locked="0"/>
    </xf>
    <xf numFmtId="0" fontId="6" fillId="10" borderId="0" xfId="24" applyFont="1" applyFill="1" applyBorder="1" applyAlignment="1">
      <alignment/>
    </xf>
    <xf numFmtId="0" fontId="6" fillId="10" borderId="91" xfId="24" applyFont="1" applyFill="1" applyBorder="1" applyAlignment="1">
      <alignment/>
    </xf>
    <xf numFmtId="3" fontId="0" fillId="8" borderId="3" xfId="0" applyNumberFormat="1" applyFont="1" applyFill="1" applyBorder="1" applyAlignment="1" applyProtection="1">
      <alignment horizontal="center" vertical="center"/>
      <protection locked="0"/>
    </xf>
    <xf numFmtId="3" fontId="0" fillId="0" borderId="3" xfId="0" applyNumberFormat="1" applyBorder="1" applyAlignment="1" applyProtection="1">
      <alignment horizontal="center" vertical="center"/>
      <protection locked="0"/>
    </xf>
    <xf numFmtId="0" fontId="1" fillId="7" borderId="3" xfId="0" applyFont="1" applyFill="1" applyBorder="1" applyAlignment="1">
      <alignment horizontal="left" vertical="center"/>
    </xf>
    <xf numFmtId="0" fontId="0" fillId="0" borderId="2" xfId="0" applyBorder="1" applyAlignment="1">
      <alignment horizontal="left" vertical="center"/>
    </xf>
    <xf numFmtId="0" fontId="1" fillId="7" borderId="4" xfId="0" applyFont="1" applyFill="1" applyBorder="1" applyAlignment="1">
      <alignment horizontal="left" vertical="center"/>
    </xf>
    <xf numFmtId="0" fontId="0" fillId="0" borderId="11" xfId="0" applyBorder="1" applyAlignment="1">
      <alignment horizontal="left" vertical="center"/>
    </xf>
    <xf numFmtId="0" fontId="9" fillId="3" borderId="0" xfId="24" applyFont="1" applyFill="1" applyBorder="1" applyAlignment="1">
      <alignment horizontal="left" vertical="center" wrapText="1"/>
    </xf>
    <xf numFmtId="0" fontId="0" fillId="0" borderId="0" xfId="0" applyFont="1" applyAlignment="1">
      <alignment horizontal="left" vertical="center"/>
    </xf>
    <xf numFmtId="0" fontId="9" fillId="3" borderId="21" xfId="24" applyFont="1" applyFill="1" applyBorder="1" applyAlignment="1" applyProtection="1">
      <alignment horizontal="left" vertical="center" wrapText="1"/>
      <protection/>
    </xf>
    <xf numFmtId="0" fontId="12" fillId="7" borderId="4" xfId="0" applyFont="1" applyFill="1" applyBorder="1" applyAlignment="1" applyProtection="1">
      <alignment horizontal="left" vertical="center"/>
      <protection/>
    </xf>
    <xf numFmtId="9" fontId="0" fillId="7" borderId="4" xfId="0" applyNumberFormat="1" applyFont="1" applyFill="1" applyBorder="1" applyAlignment="1" applyProtection="1">
      <alignment horizontal="center" vertical="center"/>
      <protection/>
    </xf>
    <xf numFmtId="9" fontId="0" fillId="7" borderId="4" xfId="0" applyNumberFormat="1" applyFill="1" applyBorder="1" applyAlignment="1" applyProtection="1">
      <alignment horizontal="center" vertical="center"/>
      <protection/>
    </xf>
    <xf numFmtId="3" fontId="0" fillId="8" borderId="4" xfId="0" applyNumberFormat="1" applyFont="1" applyFill="1" applyBorder="1" applyAlignment="1" applyProtection="1">
      <alignment horizontal="center" vertical="center"/>
      <protection/>
    </xf>
    <xf numFmtId="3" fontId="0" fillId="0" borderId="4" xfId="0" applyNumberFormat="1" applyBorder="1" applyAlignment="1" applyProtection="1">
      <alignment horizontal="center" vertical="center"/>
      <protection/>
    </xf>
    <xf numFmtId="0" fontId="6" fillId="2" borderId="20" xfId="24" applyFont="1" applyFill="1" applyBorder="1" applyAlignment="1" applyProtection="1">
      <alignment horizontal="left" vertical="center" wrapText="1"/>
      <protection locked="0"/>
    </xf>
    <xf numFmtId="0" fontId="0" fillId="0" borderId="3" xfId="0" applyBorder="1" applyAlignment="1" applyProtection="1">
      <alignment horizontal="left" vertical="center"/>
      <protection locked="0"/>
    </xf>
    <xf numFmtId="9" fontId="0" fillId="8" borderId="3" xfId="0" applyNumberFormat="1" applyFont="1" applyFill="1" applyBorder="1" applyAlignment="1" applyProtection="1">
      <alignment horizontal="center" vertical="center"/>
      <protection locked="0"/>
    </xf>
    <xf numFmtId="9" fontId="0" fillId="0" borderId="3" xfId="0" applyNumberFormat="1" applyBorder="1" applyAlignment="1" applyProtection="1">
      <alignment horizontal="center" vertical="center"/>
      <protection locked="0"/>
    </xf>
    <xf numFmtId="3" fontId="0" fillId="8" borderId="39" xfId="0" applyNumberFormat="1" applyFont="1" applyFill="1" applyBorder="1" applyAlignment="1" applyProtection="1">
      <alignment horizontal="center" vertical="center"/>
      <protection locked="0"/>
    </xf>
    <xf numFmtId="3" fontId="0" fillId="0" borderId="39" xfId="0" applyNumberFormat="1" applyBorder="1" applyAlignment="1" applyProtection="1">
      <alignment horizontal="center" vertical="center"/>
      <protection locked="0"/>
    </xf>
    <xf numFmtId="0" fontId="1" fillId="7" borderId="39" xfId="0" applyFont="1" applyFill="1" applyBorder="1" applyAlignment="1">
      <alignment horizontal="left" vertical="center"/>
    </xf>
    <xf numFmtId="0" fontId="0" fillId="0" borderId="42" xfId="0" applyBorder="1" applyAlignment="1">
      <alignment horizontal="left" vertical="center"/>
    </xf>
    <xf numFmtId="0" fontId="6" fillId="2" borderId="40" xfId="24" applyFont="1" applyFill="1" applyBorder="1" applyAlignment="1" applyProtection="1">
      <alignment horizontal="left" vertical="center" wrapText="1"/>
      <protection locked="0"/>
    </xf>
    <xf numFmtId="0" fontId="0" fillId="0" borderId="39" xfId="0" applyBorder="1" applyAlignment="1" applyProtection="1">
      <alignment horizontal="left" vertical="center"/>
      <protection locked="0"/>
    </xf>
    <xf numFmtId="9" fontId="0" fillId="8" borderId="39" xfId="0" applyNumberFormat="1" applyFont="1" applyFill="1" applyBorder="1" applyAlignment="1" applyProtection="1">
      <alignment horizontal="center" vertical="center"/>
      <protection locked="0"/>
    </xf>
    <xf numFmtId="9" fontId="0" fillId="0" borderId="39" xfId="0" applyNumberFormat="1" applyBorder="1" applyAlignment="1" applyProtection="1">
      <alignment horizontal="center" vertical="center"/>
      <protection locked="0"/>
    </xf>
    <xf numFmtId="0" fontId="9" fillId="3" borderId="52" xfId="24" applyFont="1" applyFill="1" applyBorder="1" applyAlignment="1">
      <alignment vertical="center" wrapText="1"/>
    </xf>
    <xf numFmtId="0" fontId="0" fillId="0" borderId="52" xfId="0" applyBorder="1" applyAlignment="1">
      <alignment vertical="center"/>
    </xf>
    <xf numFmtId="0" fontId="12" fillId="7" borderId="52" xfId="0" applyFont="1" applyFill="1" applyBorder="1" applyAlignment="1">
      <alignment horizontal="center" vertical="center"/>
    </xf>
    <xf numFmtId="9" fontId="0" fillId="8" borderId="34" xfId="0" applyNumberFormat="1" applyFont="1" applyFill="1" applyBorder="1" applyAlignment="1" applyProtection="1">
      <alignment horizontal="center" vertical="center"/>
      <protection locked="0"/>
    </xf>
    <xf numFmtId="9" fontId="0" fillId="0" borderId="44" xfId="0" applyNumberFormat="1" applyBorder="1" applyAlignment="1" applyProtection="1">
      <alignment horizontal="center" vertical="center"/>
      <protection locked="0"/>
    </xf>
    <xf numFmtId="0" fontId="6" fillId="2" borderId="25" xfId="24" applyFont="1" applyFill="1" applyBorder="1" applyAlignment="1" applyProtection="1">
      <alignment horizontal="left" vertical="center" wrapText="1"/>
      <protection locked="0"/>
    </xf>
    <xf numFmtId="0" fontId="0" fillId="0" borderId="29" xfId="0" applyBorder="1" applyAlignment="1" applyProtection="1">
      <alignment horizontal="left" vertical="center"/>
      <protection locked="0"/>
    </xf>
    <xf numFmtId="0" fontId="0" fillId="0" borderId="44" xfId="0" applyBorder="1" applyAlignment="1" applyProtection="1">
      <alignment horizontal="left" vertical="center"/>
      <protection locked="0"/>
    </xf>
    <xf numFmtId="0" fontId="1" fillId="7" borderId="34" xfId="0" applyFont="1" applyFill="1" applyBorder="1" applyAlignment="1">
      <alignment horizontal="left" vertical="center"/>
    </xf>
    <xf numFmtId="0" fontId="0" fillId="0" borderId="27" xfId="0" applyBorder="1" applyAlignment="1">
      <alignment horizontal="left" vertical="center"/>
    </xf>
    <xf numFmtId="0" fontId="6" fillId="3" borderId="37" xfId="24" applyFont="1" applyFill="1" applyBorder="1" applyAlignment="1">
      <alignment vertical="center"/>
    </xf>
    <xf numFmtId="0" fontId="6" fillId="3" borderId="32" xfId="24" applyFont="1" applyFill="1" applyBorder="1" applyAlignment="1">
      <alignment vertical="center"/>
    </xf>
    <xf numFmtId="0" fontId="6" fillId="3" borderId="55" xfId="24" applyFont="1" applyFill="1" applyBorder="1" applyAlignment="1">
      <alignment vertical="center"/>
    </xf>
    <xf numFmtId="3" fontId="0" fillId="2" borderId="32" xfId="0" applyNumberFormat="1" applyFont="1" applyFill="1" applyBorder="1" applyAlignment="1" applyProtection="1">
      <alignment horizontal="center" vertical="center"/>
      <protection locked="0"/>
    </xf>
    <xf numFmtId="3" fontId="0" fillId="2" borderId="95" xfId="0" applyNumberFormat="1" applyFont="1" applyFill="1" applyBorder="1" applyAlignment="1" applyProtection="1">
      <alignment horizontal="center" vertical="center"/>
      <protection locked="0"/>
    </xf>
    <xf numFmtId="49" fontId="1" fillId="3" borderId="0" xfId="24" applyNumberFormat="1" applyFont="1" applyFill="1" applyBorder="1" applyAlignment="1">
      <alignment horizontal="center"/>
    </xf>
    <xf numFmtId="0" fontId="23" fillId="3" borderId="0" xfId="24" applyNumberFormat="1" applyFont="1" applyFill="1" applyBorder="1" applyAlignment="1">
      <alignment horizontal="center"/>
    </xf>
    <xf numFmtId="49" fontId="20" fillId="3" borderId="0" xfId="24" applyNumberFormat="1" applyFont="1" applyFill="1" applyBorder="1" applyAlignment="1">
      <alignment horizontal="left"/>
    </xf>
    <xf numFmtId="3" fontId="6" fillId="2" borderId="37" xfId="24" applyNumberFormat="1" applyFont="1" applyFill="1" applyBorder="1" applyAlignment="1">
      <alignment horizontal="center" vertical="center"/>
    </xf>
    <xf numFmtId="3" fontId="0" fillId="2" borderId="32" xfId="0" applyNumberFormat="1" applyFont="1" applyFill="1" applyBorder="1" applyAlignment="1">
      <alignment horizontal="center" vertical="center"/>
    </xf>
    <xf numFmtId="3" fontId="0" fillId="2" borderId="95" xfId="0" applyNumberFormat="1" applyFont="1" applyFill="1" applyBorder="1" applyAlignment="1">
      <alignment horizontal="center" vertical="center"/>
    </xf>
    <xf numFmtId="0" fontId="6" fillId="3" borderId="8" xfId="24" applyFont="1" applyFill="1" applyBorder="1" applyAlignment="1">
      <alignment vertical="center"/>
    </xf>
    <xf numFmtId="0" fontId="6" fillId="3" borderId="9" xfId="24" applyFont="1" applyFill="1" applyBorder="1" applyAlignment="1">
      <alignment vertical="center"/>
    </xf>
    <xf numFmtId="0" fontId="6" fillId="3" borderId="36" xfId="24" applyFont="1" applyFill="1" applyBorder="1" applyAlignment="1">
      <alignment vertical="center"/>
    </xf>
    <xf numFmtId="0" fontId="8" fillId="3" borderId="0" xfId="24" applyFont="1" applyFill="1" applyBorder="1" applyAlignment="1">
      <alignment wrapText="1" shrinkToFit="1"/>
    </xf>
    <xf numFmtId="0" fontId="0" fillId="7" borderId="91" xfId="0" applyFill="1" applyBorder="1" applyAlignment="1">
      <alignment/>
    </xf>
    <xf numFmtId="0" fontId="6" fillId="3" borderId="52" xfId="24" applyFont="1" applyFill="1" applyBorder="1" applyAlignment="1">
      <alignment/>
    </xf>
    <xf numFmtId="0" fontId="9" fillId="3" borderId="58" xfId="24" applyFont="1" applyFill="1" applyBorder="1" applyAlignment="1">
      <alignment horizontal="center" vertical="center"/>
    </xf>
    <xf numFmtId="0" fontId="9" fillId="3" borderId="54" xfId="24" applyFont="1" applyFill="1" applyBorder="1" applyAlignment="1">
      <alignment horizontal="center" vertical="center"/>
    </xf>
    <xf numFmtId="0" fontId="0" fillId="0" borderId="59" xfId="0" applyBorder="1" applyAlignment="1">
      <alignment horizontal="center" vertical="center"/>
    </xf>
    <xf numFmtId="0" fontId="9" fillId="3" borderId="25" xfId="24" applyFont="1" applyFill="1" applyBorder="1" applyAlignment="1">
      <alignment vertical="center" wrapText="1"/>
    </xf>
    <xf numFmtId="0" fontId="0" fillId="0" borderId="44" xfId="0" applyBorder="1" applyAlignment="1">
      <alignment vertical="center" wrapText="1"/>
    </xf>
    <xf numFmtId="3" fontId="6" fillId="2" borderId="8" xfId="24" applyNumberFormat="1" applyFont="1" applyFill="1" applyBorder="1" applyAlignment="1">
      <alignment horizontal="center" vertical="center"/>
    </xf>
    <xf numFmtId="3" fontId="0" fillId="2" borderId="9" xfId="0" applyNumberFormat="1" applyFont="1" applyFill="1" applyBorder="1" applyAlignment="1">
      <alignment horizontal="center" vertical="center"/>
    </xf>
    <xf numFmtId="3" fontId="0" fillId="2" borderId="24" xfId="0" applyNumberFormat="1" applyFont="1" applyFill="1" applyBorder="1" applyAlignment="1">
      <alignment horizontal="center" vertical="center"/>
    </xf>
    <xf numFmtId="0" fontId="6" fillId="2" borderId="34" xfId="24" applyFont="1" applyFill="1" applyBorder="1" applyAlignment="1" applyProtection="1">
      <alignment horizontal="center" vertical="center"/>
      <protection locked="0"/>
    </xf>
    <xf numFmtId="0" fontId="6" fillId="2" borderId="29" xfId="24" applyFont="1" applyFill="1" applyBorder="1" applyAlignment="1" applyProtection="1">
      <alignment horizontal="center" vertical="center"/>
      <protection locked="0"/>
    </xf>
    <xf numFmtId="0" fontId="0" fillId="0" borderId="44" xfId="0" applyBorder="1" applyAlignment="1">
      <alignment vertical="center"/>
    </xf>
    <xf numFmtId="0" fontId="9" fillId="3" borderId="32" xfId="24" applyFont="1" applyFill="1" applyBorder="1" applyAlignment="1">
      <alignment vertical="center"/>
    </xf>
    <xf numFmtId="0" fontId="9" fillId="3" borderId="95" xfId="24" applyFont="1" applyFill="1" applyBorder="1" applyAlignment="1">
      <alignment vertical="center"/>
    </xf>
    <xf numFmtId="0" fontId="8" fillId="3" borderId="0" xfId="24" applyFont="1" applyFill="1" applyBorder="1" applyAlignment="1">
      <alignment vertical="center" wrapText="1"/>
    </xf>
    <xf numFmtId="0" fontId="12" fillId="0" borderId="0" xfId="0" applyFont="1" applyAlignment="1">
      <alignment vertical="center" wrapText="1"/>
    </xf>
    <xf numFmtId="0" fontId="0" fillId="7" borderId="44" xfId="0" applyFill="1" applyBorder="1" applyAlignment="1">
      <alignment vertical="center" wrapText="1"/>
    </xf>
    <xf numFmtId="0" fontId="6" fillId="3" borderId="98" xfId="24" applyFont="1" applyFill="1" applyBorder="1" applyAlignment="1">
      <alignment vertical="center"/>
    </xf>
    <xf numFmtId="0" fontId="0" fillId="0" borderId="90" xfId="0" applyBorder="1" applyAlignment="1">
      <alignment vertical="center"/>
    </xf>
    <xf numFmtId="0" fontId="0" fillId="0" borderId="48" xfId="0" applyBorder="1" applyAlignment="1">
      <alignment vertical="center"/>
    </xf>
    <xf numFmtId="0" fontId="0" fillId="0" borderId="54" xfId="0" applyBorder="1" applyAlignment="1">
      <alignment vertical="center"/>
    </xf>
    <xf numFmtId="0" fontId="0" fillId="0" borderId="89" xfId="0" applyBorder="1" applyAlignment="1">
      <alignment vertical="center"/>
    </xf>
    <xf numFmtId="0" fontId="9" fillId="3" borderId="35" xfId="24" applyFont="1" applyFill="1" applyBorder="1" applyAlignment="1">
      <alignment horizontal="center" vertical="center"/>
    </xf>
    <xf numFmtId="0" fontId="0" fillId="0" borderId="7" xfId="0" applyBorder="1" applyAlignment="1">
      <alignment vertical="center"/>
    </xf>
    <xf numFmtId="0" fontId="9" fillId="3" borderId="37" xfId="24" applyFont="1" applyFill="1" applyBorder="1" applyAlignment="1">
      <alignment horizontal="center" vertical="center" wrapText="1" shrinkToFit="1"/>
    </xf>
    <xf numFmtId="0" fontId="0" fillId="0" borderId="95" xfId="0" applyBorder="1" applyAlignment="1">
      <alignment vertical="center" wrapText="1" shrinkToFit="1"/>
    </xf>
    <xf numFmtId="0" fontId="9" fillId="3" borderId="32" xfId="24" applyFont="1" applyFill="1" applyBorder="1" applyAlignment="1">
      <alignment vertical="center" wrapText="1" shrinkToFit="1"/>
    </xf>
    <xf numFmtId="0" fontId="9" fillId="3" borderId="32" xfId="24" applyFont="1" applyFill="1" applyBorder="1" applyAlignment="1">
      <alignment vertical="center" wrapText="1"/>
    </xf>
    <xf numFmtId="0" fontId="9" fillId="3" borderId="95" xfId="24" applyFont="1" applyFill="1" applyBorder="1" applyAlignment="1">
      <alignment vertical="center" wrapText="1"/>
    </xf>
    <xf numFmtId="0" fontId="9" fillId="3" borderId="9" xfId="24" applyFont="1" applyFill="1" applyBorder="1" applyAlignment="1">
      <alignment vertical="center" wrapText="1" shrinkToFit="1"/>
    </xf>
    <xf numFmtId="0" fontId="0" fillId="0" borderId="24" xfId="0" applyBorder="1" applyAlignment="1">
      <alignment vertical="center" wrapText="1" shrinkToFit="1"/>
    </xf>
    <xf numFmtId="0" fontId="37" fillId="3" borderId="0" xfId="24" applyFont="1" applyFill="1" applyBorder="1" applyAlignment="1">
      <alignment/>
    </xf>
    <xf numFmtId="0" fontId="38" fillId="0" borderId="0" xfId="0" applyFont="1" applyAlignment="1">
      <alignment/>
    </xf>
    <xf numFmtId="0" fontId="38" fillId="0" borderId="45" xfId="0" applyFont="1" applyBorder="1" applyAlignment="1">
      <alignment/>
    </xf>
    <xf numFmtId="0" fontId="7" fillId="3" borderId="0" xfId="24" applyFont="1" applyFill="1" applyBorder="1" applyAlignment="1">
      <alignment/>
    </xf>
    <xf numFmtId="0" fontId="14" fillId="3" borderId="0" xfId="24" applyFont="1" applyFill="1" applyBorder="1" applyAlignment="1">
      <alignment/>
    </xf>
    <xf numFmtId="0" fontId="31" fillId="0" borderId="0" xfId="0" applyFont="1" applyAlignment="1">
      <alignment/>
    </xf>
    <xf numFmtId="0" fontId="9" fillId="3" borderId="0" xfId="24" applyFont="1" applyFill="1" applyBorder="1" applyAlignment="1">
      <alignment horizontal="center"/>
    </xf>
    <xf numFmtId="0" fontId="12" fillId="0" borderId="0" xfId="0" applyFont="1" applyAlignment="1">
      <alignment horizontal="center"/>
    </xf>
    <xf numFmtId="0" fontId="14" fillId="3" borderId="0" xfId="24" applyFont="1" applyFill="1" applyBorder="1" applyAlignment="1">
      <alignment vertical="center"/>
    </xf>
    <xf numFmtId="0" fontId="31" fillId="0" borderId="0" xfId="0" applyFont="1" applyAlignment="1">
      <alignment vertical="center"/>
    </xf>
    <xf numFmtId="0" fontId="8" fillId="3" borderId="0" xfId="24" applyFont="1" applyFill="1" applyBorder="1" applyAlignment="1">
      <alignment horizontal="left" vertical="center" wrapText="1"/>
    </xf>
    <xf numFmtId="0" fontId="1" fillId="0" borderId="0" xfId="0" applyFont="1" applyAlignment="1">
      <alignment horizontal="left" vertical="center"/>
    </xf>
    <xf numFmtId="0" fontId="9" fillId="3" borderId="0" xfId="24" applyFont="1" applyFill="1" applyBorder="1" applyAlignment="1">
      <alignment vertical="center" wrapText="1"/>
    </xf>
    <xf numFmtId="0" fontId="0" fillId="0" borderId="0" xfId="0" applyBorder="1" applyAlignment="1">
      <alignment vertical="center"/>
    </xf>
    <xf numFmtId="0" fontId="0" fillId="0" borderId="0" xfId="0" applyAlignment="1">
      <alignment vertical="center"/>
    </xf>
    <xf numFmtId="0" fontId="0" fillId="7" borderId="0" xfId="0" applyFill="1" applyBorder="1" applyAlignment="1">
      <alignment vertical="center" wrapText="1"/>
    </xf>
    <xf numFmtId="3" fontId="0" fillId="8" borderId="34" xfId="0" applyNumberFormat="1" applyFont="1" applyFill="1" applyBorder="1" applyAlignment="1" applyProtection="1">
      <alignment horizontal="center" vertical="center"/>
      <protection locked="0"/>
    </xf>
    <xf numFmtId="3" fontId="0" fillId="0" borderId="44" xfId="0" applyNumberFormat="1" applyBorder="1" applyAlignment="1" applyProtection="1">
      <alignment horizontal="center" vertical="center"/>
      <protection locked="0"/>
    </xf>
    <xf numFmtId="3" fontId="6" fillId="2" borderId="25" xfId="24" applyNumberFormat="1" applyFont="1" applyFill="1" applyBorder="1" applyAlignment="1" applyProtection="1">
      <alignment horizontal="center" vertical="center" wrapText="1"/>
      <protection locked="0"/>
    </xf>
    <xf numFmtId="3" fontId="0" fillId="8" borderId="29" xfId="0" applyNumberFormat="1" applyFont="1" applyFill="1" applyBorder="1" applyAlignment="1" applyProtection="1">
      <alignment horizontal="center" vertical="center" wrapText="1"/>
      <protection locked="0"/>
    </xf>
    <xf numFmtId="3" fontId="0" fillId="8" borderId="27" xfId="0" applyNumberFormat="1" applyFont="1" applyFill="1" applyBorder="1" applyAlignment="1" applyProtection="1">
      <alignment horizontal="center" vertical="center"/>
      <protection locked="0"/>
    </xf>
    <xf numFmtId="3" fontId="6" fillId="2" borderId="29" xfId="24" applyNumberFormat="1" applyFont="1" applyFill="1" applyBorder="1" applyAlignment="1" applyProtection="1">
      <alignment horizontal="center" vertical="center" wrapText="1"/>
      <protection locked="0"/>
    </xf>
    <xf numFmtId="3" fontId="0" fillId="2" borderId="27" xfId="0" applyNumberFormat="1" applyFont="1" applyFill="1" applyBorder="1" applyAlignment="1" applyProtection="1">
      <alignment horizontal="center" vertical="center"/>
      <protection locked="0"/>
    </xf>
    <xf numFmtId="3" fontId="0" fillId="8" borderId="29" xfId="0" applyNumberFormat="1" applyFont="1" applyFill="1" applyBorder="1" applyAlignment="1" applyProtection="1">
      <alignment horizontal="center" vertical="center"/>
      <protection locked="0"/>
    </xf>
    <xf numFmtId="0" fontId="0" fillId="8" borderId="34" xfId="0" applyFont="1" applyFill="1" applyBorder="1" applyAlignment="1" applyProtection="1">
      <alignment horizontal="center"/>
      <protection locked="0"/>
    </xf>
    <xf numFmtId="0" fontId="0" fillId="8" borderId="44" xfId="0" applyFont="1" applyFill="1" applyBorder="1" applyAlignment="1" applyProtection="1">
      <alignment horizontal="center"/>
      <protection locked="0"/>
    </xf>
    <xf numFmtId="14" fontId="6" fillId="2" borderId="38" xfId="24" applyNumberFormat="1" applyFont="1" applyFill="1" applyBorder="1" applyAlignment="1" applyProtection="1">
      <alignment horizontal="center" wrapText="1"/>
      <protection locked="0"/>
    </xf>
    <xf numFmtId="0" fontId="0" fillId="8" borderId="26" xfId="0" applyFont="1" applyFill="1" applyBorder="1" applyAlignment="1" applyProtection="1">
      <alignment horizontal="center"/>
      <protection locked="0"/>
    </xf>
    <xf numFmtId="0" fontId="1" fillId="0" borderId="0" xfId="0" applyFont="1" applyAlignment="1">
      <alignment horizontal="left"/>
    </xf>
    <xf numFmtId="0" fontId="9" fillId="3" borderId="52" xfId="24" applyFont="1" applyFill="1" applyBorder="1" applyAlignment="1">
      <alignment wrapText="1"/>
    </xf>
    <xf numFmtId="0" fontId="23" fillId="7" borderId="0" xfId="0" applyFont="1" applyFill="1" applyAlignment="1">
      <alignment vertical="top"/>
    </xf>
    <xf numFmtId="0" fontId="0" fillId="7" borderId="0" xfId="0" applyFont="1" applyFill="1" applyAlignment="1">
      <alignment vertical="top"/>
    </xf>
    <xf numFmtId="3" fontId="0" fillId="8" borderId="3" xfId="0" applyNumberFormat="1" applyFill="1" applyBorder="1" applyAlignment="1" applyProtection="1">
      <alignment horizontal="center"/>
      <protection locked="0"/>
    </xf>
    <xf numFmtId="3" fontId="0" fillId="8" borderId="2" xfId="0" applyNumberFormat="1" applyFill="1" applyBorder="1" applyAlignment="1" applyProtection="1">
      <alignment horizontal="center"/>
      <protection locked="0"/>
    </xf>
    <xf numFmtId="0" fontId="0" fillId="8" borderId="3" xfId="0" applyFill="1" applyBorder="1" applyAlignment="1" applyProtection="1">
      <alignment horizontal="left"/>
      <protection locked="0"/>
    </xf>
    <xf numFmtId="0" fontId="0" fillId="8" borderId="4" xfId="0" applyFill="1" applyBorder="1" applyAlignment="1" applyProtection="1">
      <alignment horizontal="left"/>
      <protection locked="0"/>
    </xf>
    <xf numFmtId="3" fontId="0" fillId="8" borderId="4" xfId="0" applyNumberFormat="1" applyFill="1" applyBorder="1" applyAlignment="1" applyProtection="1">
      <alignment horizontal="center"/>
      <protection locked="0"/>
    </xf>
    <xf numFmtId="3" fontId="0" fillId="8" borderId="11" xfId="0" applyNumberFormat="1" applyFill="1" applyBorder="1" applyAlignment="1" applyProtection="1">
      <alignment horizontal="center"/>
      <protection locked="0"/>
    </xf>
    <xf numFmtId="0" fontId="12" fillId="7" borderId="35" xfId="0" applyFont="1" applyFill="1" applyBorder="1" applyAlignment="1">
      <alignment vertical="center" wrapText="1" shrinkToFit="1"/>
    </xf>
    <xf numFmtId="0" fontId="12" fillId="7" borderId="31" xfId="0" applyFont="1" applyFill="1" applyBorder="1" applyAlignment="1">
      <alignment vertical="center" wrapText="1" shrinkToFit="1"/>
    </xf>
    <xf numFmtId="0" fontId="12" fillId="7" borderId="92" xfId="0" applyFont="1" applyFill="1" applyBorder="1" applyAlignment="1">
      <alignment vertical="center" wrapText="1" shrinkToFit="1"/>
    </xf>
    <xf numFmtId="0" fontId="12" fillId="7" borderId="35" xfId="0" applyFont="1" applyFill="1" applyBorder="1" applyAlignment="1">
      <alignment horizontal="center" vertical="center"/>
    </xf>
    <xf numFmtId="0" fontId="12" fillId="7" borderId="7" xfId="0" applyFont="1" applyFill="1" applyBorder="1" applyAlignment="1">
      <alignment horizontal="center" vertical="center"/>
    </xf>
    <xf numFmtId="0" fontId="33" fillId="3" borderId="0" xfId="24" applyFont="1" applyFill="1" applyBorder="1" applyAlignment="1" applyProtection="1">
      <alignment/>
      <protection/>
    </xf>
    <xf numFmtId="0" fontId="23" fillId="0" borderId="0" xfId="0" applyFont="1" applyAlignment="1">
      <alignment/>
    </xf>
    <xf numFmtId="49" fontId="0" fillId="8" borderId="3" xfId="0" applyNumberFormat="1" applyFont="1" applyFill="1" applyBorder="1" applyAlignment="1" applyProtection="1">
      <alignment horizontal="center"/>
      <protection locked="0"/>
    </xf>
    <xf numFmtId="49" fontId="0" fillId="8" borderId="4" xfId="0" applyNumberFormat="1" applyFont="1" applyFill="1" applyBorder="1" applyAlignment="1" applyProtection="1">
      <alignment horizontal="center"/>
      <protection locked="0"/>
    </xf>
    <xf numFmtId="0" fontId="9" fillId="3" borderId="5" xfId="24" applyFont="1" applyFill="1" applyBorder="1" applyAlignment="1" applyProtection="1">
      <alignment/>
      <protection/>
    </xf>
    <xf numFmtId="0" fontId="12" fillId="0" borderId="31" xfId="0" applyFont="1" applyBorder="1" applyAlignment="1">
      <alignment/>
    </xf>
    <xf numFmtId="0" fontId="12" fillId="0" borderId="7" xfId="0" applyFont="1" applyBorder="1" applyAlignment="1">
      <alignment/>
    </xf>
    <xf numFmtId="0" fontId="12" fillId="7" borderId="3" xfId="0" applyFont="1" applyFill="1" applyBorder="1" applyAlignment="1" applyProtection="1">
      <alignment horizontal="center"/>
      <protection/>
    </xf>
    <xf numFmtId="0" fontId="33" fillId="3" borderId="0" xfId="24" applyFont="1" applyFill="1" applyBorder="1" applyAlignment="1" applyProtection="1">
      <alignment horizontal="left"/>
      <protection/>
    </xf>
    <xf numFmtId="0" fontId="23" fillId="0" borderId="0" xfId="0" applyFont="1" applyAlignment="1">
      <alignment horizontal="left"/>
    </xf>
    <xf numFmtId="0" fontId="9" fillId="3" borderId="98" xfId="24" applyFont="1" applyFill="1" applyBorder="1" applyAlignment="1" applyProtection="1">
      <alignment horizontal="left"/>
      <protection/>
    </xf>
    <xf numFmtId="0" fontId="12" fillId="0" borderId="91" xfId="0" applyFont="1" applyBorder="1" applyAlignment="1">
      <alignment horizontal="left"/>
    </xf>
    <xf numFmtId="0" fontId="12" fillId="0" borderId="99" xfId="0" applyFont="1" applyBorder="1" applyAlignment="1">
      <alignment horizontal="left"/>
    </xf>
    <xf numFmtId="0" fontId="9" fillId="3" borderId="3" xfId="24" applyFont="1" applyFill="1" applyBorder="1" applyAlignment="1" applyProtection="1">
      <alignment horizontal="center" vertical="center"/>
      <protection/>
    </xf>
    <xf numFmtId="0" fontId="12" fillId="0" borderId="3" xfId="0" applyFont="1" applyBorder="1" applyAlignment="1">
      <alignment horizontal="center" vertical="center"/>
    </xf>
    <xf numFmtId="0" fontId="6" fillId="2" borderId="37" xfId="24" applyFont="1" applyFill="1" applyBorder="1" applyAlignment="1" applyProtection="1">
      <alignment horizontal="center"/>
      <protection locked="0"/>
    </xf>
    <xf numFmtId="0" fontId="0" fillId="8" borderId="95" xfId="0" applyFill="1" applyBorder="1" applyAlignment="1" applyProtection="1">
      <alignment horizontal="center"/>
      <protection locked="0"/>
    </xf>
    <xf numFmtId="0" fontId="6" fillId="2" borderId="8" xfId="24" applyFont="1" applyFill="1" applyBorder="1" applyAlignment="1" applyProtection="1">
      <alignment horizontal="center"/>
      <protection locked="0"/>
    </xf>
    <xf numFmtId="0" fontId="0" fillId="8" borderId="24" xfId="0" applyFill="1" applyBorder="1" applyAlignment="1" applyProtection="1">
      <alignment horizontal="center"/>
      <protection locked="0"/>
    </xf>
    <xf numFmtId="0" fontId="9" fillId="3" borderId="14" xfId="24" applyFont="1" applyFill="1" applyBorder="1" applyAlignment="1" applyProtection="1">
      <alignment vertical="center" wrapText="1"/>
      <protection/>
    </xf>
    <xf numFmtId="0" fontId="12" fillId="0" borderId="15" xfId="0" applyFont="1" applyBorder="1" applyAlignment="1">
      <alignment vertical="center" wrapText="1"/>
    </xf>
    <xf numFmtId="0" fontId="0" fillId="0" borderId="17" xfId="0" applyBorder="1" applyAlignment="1">
      <alignment/>
    </xf>
    <xf numFmtId="0" fontId="0" fillId="0" borderId="18" xfId="0" applyBorder="1" applyAlignment="1">
      <alignment/>
    </xf>
    <xf numFmtId="0" fontId="9" fillId="7" borderId="32" xfId="0" applyFont="1" applyFill="1" applyBorder="1" applyAlignment="1" applyProtection="1">
      <alignment vertical="center"/>
      <protection/>
    </xf>
    <xf numFmtId="0" fontId="33" fillId="3" borderId="0" xfId="24" applyFont="1" applyFill="1" applyBorder="1" applyAlignment="1" applyProtection="1">
      <alignment horizontal="left" vertical="center"/>
      <protection/>
    </xf>
    <xf numFmtId="0" fontId="23" fillId="0" borderId="0" xfId="0" applyFont="1" applyAlignment="1">
      <alignment vertical="center"/>
    </xf>
    <xf numFmtId="0" fontId="0" fillId="7" borderId="5" xfId="0" applyFill="1" applyBorder="1" applyAlignment="1">
      <alignment/>
    </xf>
    <xf numFmtId="0" fontId="12" fillId="7" borderId="52" xfId="0" applyFont="1" applyFill="1" applyBorder="1" applyAlignment="1">
      <alignment wrapText="1" shrinkToFit="1"/>
    </xf>
    <xf numFmtId="0" fontId="0" fillId="7" borderId="52" xfId="0" applyFill="1" applyBorder="1" applyAlignment="1">
      <alignment wrapText="1" shrinkToFit="1"/>
    </xf>
    <xf numFmtId="0" fontId="32" fillId="7" borderId="0" xfId="0" applyFont="1" applyFill="1" applyAlignment="1">
      <alignment/>
    </xf>
    <xf numFmtId="3" fontId="0" fillId="0" borderId="34" xfId="0" applyNumberFormat="1" applyBorder="1" applyAlignment="1" applyProtection="1">
      <alignment horizontal="center" vertical="center"/>
      <protection locked="0"/>
    </xf>
    <xf numFmtId="3" fontId="0" fillId="0" borderId="27" xfId="0" applyNumberFormat="1" applyBorder="1" applyAlignment="1" applyProtection="1">
      <alignment horizontal="center" vertical="center"/>
      <protection locked="0"/>
    </xf>
    <xf numFmtId="0" fontId="0" fillId="7" borderId="28" xfId="0" applyFill="1" applyBorder="1" applyAlignment="1">
      <alignment/>
    </xf>
    <xf numFmtId="0" fontId="9" fillId="7" borderId="9" xfId="0" applyFont="1" applyFill="1" applyBorder="1" applyAlignment="1" applyProtection="1">
      <alignment vertical="center"/>
      <protection/>
    </xf>
    <xf numFmtId="0" fontId="9" fillId="3" borderId="38" xfId="24" applyFont="1" applyFill="1" applyBorder="1" applyAlignment="1">
      <alignment wrapText="1"/>
    </xf>
    <xf numFmtId="0" fontId="0" fillId="0" borderId="26" xfId="0" applyBorder="1" applyAlignment="1">
      <alignment wrapText="1"/>
    </xf>
    <xf numFmtId="0" fontId="9" fillId="3" borderId="26" xfId="24" applyFont="1" applyFill="1" applyBorder="1" applyAlignment="1">
      <alignment wrapText="1"/>
    </xf>
    <xf numFmtId="3" fontId="0" fillId="0" borderId="34" xfId="0" applyNumberFormat="1" applyFont="1" applyBorder="1" applyAlignment="1" applyProtection="1">
      <alignment horizontal="center"/>
      <protection locked="0"/>
    </xf>
    <xf numFmtId="3" fontId="0" fillId="0" borderId="29" xfId="0" applyNumberFormat="1" applyFont="1" applyBorder="1" applyAlignment="1" applyProtection="1">
      <alignment horizontal="center"/>
      <protection locked="0"/>
    </xf>
    <xf numFmtId="3" fontId="0" fillId="0" borderId="44" xfId="0" applyNumberFormat="1" applyFont="1" applyBorder="1" applyAlignment="1" applyProtection="1">
      <alignment horizontal="center"/>
      <protection locked="0"/>
    </xf>
    <xf numFmtId="3" fontId="0" fillId="0" borderId="27" xfId="0" applyNumberFormat="1" applyFont="1" applyBorder="1" applyAlignment="1" applyProtection="1">
      <alignment horizontal="center"/>
      <protection locked="0"/>
    </xf>
    <xf numFmtId="0" fontId="7" fillId="3" borderId="0" xfId="24" applyFont="1" applyFill="1" applyBorder="1" applyAlignment="1">
      <alignment vertical="center" wrapText="1" shrinkToFit="1"/>
    </xf>
    <xf numFmtId="0" fontId="0" fillId="0" borderId="0" xfId="0" applyAlignment="1">
      <alignment vertical="center" wrapText="1" shrinkToFit="1"/>
    </xf>
    <xf numFmtId="0" fontId="36" fillId="7" borderId="91" xfId="0" applyFont="1" applyFill="1" applyBorder="1" applyAlignment="1">
      <alignment/>
    </xf>
    <xf numFmtId="0" fontId="20" fillId="7" borderId="0" xfId="0" applyFont="1" applyFill="1" applyAlignment="1">
      <alignment vertical="top" wrapText="1"/>
    </xf>
    <xf numFmtId="0" fontId="0" fillId="7" borderId="0" xfId="0" applyFill="1" applyAlignment="1">
      <alignment vertical="top" wrapText="1"/>
    </xf>
    <xf numFmtId="0" fontId="0" fillId="7" borderId="95" xfId="0" applyFill="1" applyBorder="1" applyAlignment="1" applyProtection="1">
      <alignment horizontal="center"/>
      <protection/>
    </xf>
    <xf numFmtId="0" fontId="0" fillId="7" borderId="55" xfId="0" applyFill="1" applyBorder="1" applyAlignment="1" applyProtection="1">
      <alignment horizontal="center"/>
      <protection/>
    </xf>
    <xf numFmtId="0" fontId="23" fillId="7" borderId="0" xfId="0" applyFont="1" applyFill="1" applyAlignment="1">
      <alignment horizontal="center" wrapText="1"/>
    </xf>
    <xf numFmtId="0" fontId="23" fillId="0" borderId="0" xfId="0" applyFont="1" applyAlignment="1">
      <alignment horizontal="center" wrapText="1"/>
    </xf>
    <xf numFmtId="0" fontId="12" fillId="7" borderId="38" xfId="0" applyFont="1" applyFill="1" applyBorder="1" applyAlignment="1">
      <alignment horizontal="left" vertical="center"/>
    </xf>
    <xf numFmtId="0" fontId="12" fillId="7" borderId="26" xfId="0" applyFont="1" applyFill="1" applyBorder="1" applyAlignment="1">
      <alignment horizontal="left" vertical="center"/>
    </xf>
    <xf numFmtId="0" fontId="9" fillId="3" borderId="52" xfId="24" applyFont="1" applyFill="1" applyBorder="1" applyAlignment="1">
      <alignment horizontal="left"/>
    </xf>
    <xf numFmtId="0" fontId="0" fillId="0" borderId="52" xfId="0" applyBorder="1" applyAlignment="1">
      <alignment horizontal="left"/>
    </xf>
    <xf numFmtId="0" fontId="0" fillId="7" borderId="48" xfId="0" applyFill="1" applyBorder="1" applyAlignment="1">
      <alignment/>
    </xf>
    <xf numFmtId="0" fontId="9" fillId="3" borderId="0" xfId="24" applyFont="1" applyFill="1" applyBorder="1" applyAlignment="1">
      <alignment horizontal="left"/>
    </xf>
    <xf numFmtId="0" fontId="12" fillId="0" borderId="0" xfId="0" applyFont="1" applyAlignment="1">
      <alignment horizontal="left"/>
    </xf>
    <xf numFmtId="0" fontId="9" fillId="3" borderId="0" xfId="24" applyFont="1" applyFill="1" applyBorder="1" applyAlignment="1">
      <alignment horizontal="right" vertical="center"/>
    </xf>
    <xf numFmtId="0" fontId="9" fillId="3" borderId="38" xfId="24" applyFont="1" applyFill="1" applyBorder="1" applyAlignment="1">
      <alignment horizontal="left" vertical="center"/>
    </xf>
    <xf numFmtId="0" fontId="0" fillId="0" borderId="26" xfId="0" applyBorder="1" applyAlignment="1">
      <alignment horizontal="left" vertical="center"/>
    </xf>
    <xf numFmtId="3" fontId="0" fillId="8" borderId="95" xfId="0" applyNumberFormat="1" applyFill="1" applyBorder="1" applyAlignment="1" applyProtection="1">
      <alignment horizontal="center" vertical="center"/>
      <protection locked="0"/>
    </xf>
    <xf numFmtId="0" fontId="0" fillId="0" borderId="55" xfId="0" applyBorder="1" applyAlignment="1" applyProtection="1">
      <alignment/>
      <protection/>
    </xf>
    <xf numFmtId="3" fontId="0" fillId="8" borderId="95" xfId="0" applyNumberFormat="1" applyFill="1" applyBorder="1" applyAlignment="1" applyProtection="1">
      <alignment horizontal="center" vertical="center"/>
      <protection/>
    </xf>
    <xf numFmtId="0" fontId="9" fillId="3" borderId="24" xfId="24" applyFont="1" applyFill="1" applyBorder="1" applyAlignment="1" applyProtection="1">
      <alignment vertical="center" wrapText="1"/>
      <protection/>
    </xf>
    <xf numFmtId="3" fontId="0" fillId="8" borderId="24" xfId="0" applyNumberFormat="1" applyFill="1" applyBorder="1" applyAlignment="1" applyProtection="1">
      <alignment horizontal="center" vertical="center"/>
      <protection/>
    </xf>
    <xf numFmtId="0" fontId="9" fillId="3" borderId="9" xfId="24" applyFont="1" applyFill="1" applyBorder="1" applyAlignment="1">
      <alignment vertical="center"/>
    </xf>
    <xf numFmtId="0" fontId="9" fillId="3" borderId="24" xfId="24" applyFont="1" applyFill="1" applyBorder="1" applyAlignment="1">
      <alignment vertical="center"/>
    </xf>
    <xf numFmtId="3" fontId="6" fillId="2" borderId="37" xfId="24" applyNumberFormat="1" applyFont="1" applyFill="1" applyBorder="1" applyAlignment="1" applyProtection="1">
      <alignment vertical="center"/>
      <protection locked="0"/>
    </xf>
    <xf numFmtId="3" fontId="0" fillId="0" borderId="95" xfId="0" applyNumberFormat="1" applyBorder="1" applyAlignment="1" applyProtection="1">
      <alignment vertical="center"/>
      <protection locked="0"/>
    </xf>
    <xf numFmtId="0" fontId="6" fillId="3" borderId="37" xfId="24" applyFont="1" applyFill="1" applyBorder="1" applyAlignment="1">
      <alignment/>
    </xf>
    <xf numFmtId="0" fontId="9" fillId="3" borderId="92" xfId="24" applyFont="1" applyFill="1" applyBorder="1" applyAlignment="1">
      <alignment horizontal="center" vertical="center"/>
    </xf>
    <xf numFmtId="0" fontId="9" fillId="3" borderId="37" xfId="24" applyFont="1" applyFill="1" applyBorder="1" applyAlignment="1">
      <alignment horizontal="center"/>
    </xf>
    <xf numFmtId="0" fontId="9" fillId="3" borderId="95" xfId="24" applyFont="1" applyFill="1" applyBorder="1" applyAlignment="1">
      <alignment horizontal="center"/>
    </xf>
    <xf numFmtId="3" fontId="6" fillId="2" borderId="37" xfId="24" applyNumberFormat="1" applyFont="1" applyFill="1" applyBorder="1" applyAlignment="1" applyProtection="1">
      <alignment vertical="center"/>
      <protection/>
    </xf>
    <xf numFmtId="3" fontId="0" fillId="0" borderId="95" xfId="0" applyNumberFormat="1" applyBorder="1" applyAlignment="1" applyProtection="1">
      <alignment vertical="center"/>
      <protection/>
    </xf>
    <xf numFmtId="0" fontId="9" fillId="3" borderId="8" xfId="24" applyFont="1" applyFill="1" applyBorder="1" applyAlignment="1" applyProtection="1">
      <alignment/>
      <protection/>
    </xf>
    <xf numFmtId="0" fontId="0" fillId="0" borderId="36" xfId="0" applyBorder="1" applyAlignment="1" applyProtection="1">
      <alignment/>
      <protection/>
    </xf>
    <xf numFmtId="0" fontId="6" fillId="3" borderId="8" xfId="24" applyFont="1" applyFill="1" applyBorder="1" applyAlignment="1">
      <alignment/>
    </xf>
    <xf numFmtId="0" fontId="9" fillId="3" borderId="91" xfId="24" applyFont="1" applyFill="1" applyBorder="1" applyAlignment="1">
      <alignment/>
    </xf>
    <xf numFmtId="0" fontId="0" fillId="7" borderId="92" xfId="0" applyFill="1" applyBorder="1" applyAlignment="1">
      <alignment/>
    </xf>
    <xf numFmtId="0" fontId="9" fillId="3" borderId="35" xfId="24" applyFont="1" applyFill="1" applyBorder="1" applyAlignment="1">
      <alignment horizontal="center" vertical="center" wrapText="1"/>
    </xf>
    <xf numFmtId="0" fontId="0" fillId="0" borderId="92" xfId="0" applyBorder="1" applyAlignment="1">
      <alignment horizontal="center" vertical="center" wrapText="1"/>
    </xf>
    <xf numFmtId="0" fontId="0" fillId="0" borderId="95" xfId="0" applyBorder="1" applyAlignment="1">
      <alignment horizontal="center"/>
    </xf>
    <xf numFmtId="0" fontId="9" fillId="3" borderId="35" xfId="24" applyFont="1" applyFill="1" applyBorder="1" applyAlignment="1">
      <alignment horizontal="center"/>
    </xf>
    <xf numFmtId="0" fontId="0" fillId="7" borderId="92" xfId="0" applyFill="1" applyBorder="1" applyAlignment="1">
      <alignment horizontal="center"/>
    </xf>
    <xf numFmtId="0" fontId="0" fillId="7" borderId="7" xfId="0" applyFill="1" applyBorder="1" applyAlignment="1">
      <alignment horizontal="center"/>
    </xf>
    <xf numFmtId="3" fontId="6" fillId="2" borderId="8" xfId="24" applyNumberFormat="1" applyFont="1" applyFill="1" applyBorder="1" applyAlignment="1">
      <alignment horizontal="right" vertical="center"/>
    </xf>
    <xf numFmtId="3" fontId="0" fillId="0" borderId="24" xfId="0" applyNumberFormat="1" applyBorder="1" applyAlignment="1">
      <alignment horizontal="right" vertical="center"/>
    </xf>
    <xf numFmtId="3" fontId="9" fillId="3" borderId="8" xfId="24" applyNumberFormat="1" applyFont="1" applyFill="1" applyBorder="1" applyAlignment="1">
      <alignment horizontal="center" vertical="center"/>
    </xf>
    <xf numFmtId="3" fontId="9" fillId="3" borderId="24" xfId="24" applyNumberFormat="1" applyFont="1" applyFill="1" applyBorder="1" applyAlignment="1">
      <alignment horizontal="center" vertical="center"/>
    </xf>
    <xf numFmtId="0" fontId="9" fillId="3" borderId="5" xfId="24" applyFont="1" applyFill="1" applyBorder="1" applyAlignment="1">
      <alignment horizontal="center" vertical="center"/>
    </xf>
    <xf numFmtId="0" fontId="9" fillId="3" borderId="10" xfId="24" applyFont="1" applyFill="1" applyBorder="1" applyAlignment="1">
      <alignment horizontal="center"/>
    </xf>
    <xf numFmtId="0" fontId="9" fillId="3" borderId="6" xfId="24" applyFont="1" applyFill="1" applyBorder="1" applyAlignment="1">
      <alignment vertical="center"/>
    </xf>
    <xf numFmtId="0" fontId="6" fillId="2" borderId="37" xfId="24" applyFont="1" applyFill="1" applyBorder="1" applyAlignment="1" applyProtection="1">
      <alignment vertical="center"/>
      <protection locked="0"/>
    </xf>
    <xf numFmtId="0" fontId="9" fillId="7" borderId="29" xfId="0" applyFont="1" applyFill="1" applyBorder="1" applyAlignment="1" applyProtection="1">
      <alignment horizontal="left" vertical="center" wrapText="1"/>
      <protection/>
    </xf>
    <xf numFmtId="0" fontId="9" fillId="7" borderId="44" xfId="0" applyFont="1" applyFill="1" applyBorder="1" applyAlignment="1" applyProtection="1">
      <alignment horizontal="left" vertical="center" wrapText="1"/>
      <protection/>
    </xf>
    <xf numFmtId="0" fontId="9" fillId="7" borderId="32" xfId="0" applyFont="1" applyFill="1" applyBorder="1" applyAlignment="1" applyProtection="1">
      <alignment horizontal="left" vertical="center" wrapText="1"/>
      <protection/>
    </xf>
    <xf numFmtId="0" fontId="9" fillId="7" borderId="95" xfId="0" applyFont="1" applyFill="1" applyBorder="1" applyAlignment="1" applyProtection="1">
      <alignment horizontal="left" vertical="center" wrapText="1"/>
      <protection/>
    </xf>
    <xf numFmtId="49" fontId="1" fillId="3" borderId="0" xfId="24" applyNumberFormat="1" applyFont="1" applyFill="1" applyBorder="1" applyAlignment="1">
      <alignment horizontal="center"/>
    </xf>
    <xf numFmtId="49" fontId="0" fillId="3" borderId="0" xfId="0" applyNumberFormat="1" applyFont="1" applyFill="1" applyBorder="1" applyAlignment="1">
      <alignment horizontal="center"/>
    </xf>
    <xf numFmtId="0" fontId="9" fillId="7" borderId="33" xfId="0" applyFont="1" applyFill="1" applyBorder="1" applyAlignment="1" applyProtection="1">
      <alignment horizontal="left" vertical="center" wrapText="1"/>
      <protection/>
    </xf>
    <xf numFmtId="0" fontId="9" fillId="7" borderId="94" xfId="0" applyFont="1" applyFill="1" applyBorder="1" applyAlignment="1" applyProtection="1">
      <alignment horizontal="left" vertical="center" wrapText="1"/>
      <protection/>
    </xf>
    <xf numFmtId="49" fontId="20" fillId="3" borderId="0" xfId="24" applyNumberFormat="1" applyFont="1" applyFill="1" applyBorder="1" applyAlignment="1">
      <alignment horizontal="left"/>
    </xf>
    <xf numFmtId="49" fontId="20" fillId="3" borderId="0" xfId="0" applyNumberFormat="1" applyFont="1" applyFill="1" applyBorder="1" applyAlignment="1">
      <alignment horizontal="left"/>
    </xf>
    <xf numFmtId="2" fontId="23" fillId="3" borderId="0" xfId="24" applyNumberFormat="1" applyFont="1" applyFill="1" applyBorder="1" applyAlignment="1">
      <alignment horizontal="center"/>
    </xf>
    <xf numFmtId="2" fontId="23" fillId="3" borderId="0" xfId="0" applyNumberFormat="1" applyFont="1" applyFill="1" applyBorder="1" applyAlignment="1">
      <alignment horizontal="center"/>
    </xf>
    <xf numFmtId="0" fontId="9" fillId="3" borderId="0" xfId="24" applyFont="1" applyFill="1" applyBorder="1" applyAlignment="1" applyProtection="1">
      <alignment horizontal="left" vertical="center" wrapText="1"/>
      <protection/>
    </xf>
    <xf numFmtId="0" fontId="0" fillId="0" borderId="0" xfId="0" applyBorder="1" applyAlignment="1">
      <alignment horizontal="right" vertical="center"/>
    </xf>
    <xf numFmtId="0" fontId="1" fillId="7" borderId="0" xfId="0" applyFont="1" applyFill="1" applyAlignment="1">
      <alignment vertical="center" wrapText="1" shrinkToFit="1"/>
    </xf>
    <xf numFmtId="0" fontId="6" fillId="3" borderId="98" xfId="24" applyFont="1" applyFill="1" applyBorder="1" applyAlignment="1">
      <alignment/>
    </xf>
    <xf numFmtId="0" fontId="0" fillId="0" borderId="90" xfId="0" applyBorder="1" applyAlignment="1">
      <alignment/>
    </xf>
    <xf numFmtId="0" fontId="0" fillId="0" borderId="48" xfId="0" applyBorder="1" applyAlignment="1">
      <alignment/>
    </xf>
    <xf numFmtId="0" fontId="9" fillId="3" borderId="35" xfId="24" applyFont="1" applyFill="1" applyBorder="1" applyAlignment="1">
      <alignment horizontal="center"/>
    </xf>
    <xf numFmtId="0" fontId="0" fillId="0" borderId="7" xfId="0" applyBorder="1" applyAlignment="1">
      <alignment horizontal="center"/>
    </xf>
    <xf numFmtId="0" fontId="7" fillId="3" borderId="0" xfId="24" applyFont="1" applyFill="1" applyBorder="1" applyAlignment="1" applyProtection="1">
      <alignment horizontal="left" vertical="center"/>
      <protection/>
    </xf>
    <xf numFmtId="0" fontId="0" fillId="0" borderId="0" xfId="0" applyBorder="1" applyAlignment="1">
      <alignment horizontal="left" vertical="center"/>
    </xf>
    <xf numFmtId="0" fontId="0" fillId="7" borderId="47" xfId="0" applyFill="1" applyBorder="1" applyAlignment="1">
      <alignment vertical="center"/>
    </xf>
    <xf numFmtId="0" fontId="9" fillId="3" borderId="52" xfId="24" applyFont="1" applyFill="1" applyBorder="1" applyAlignment="1" applyProtection="1">
      <alignment horizontal="left" vertical="center" wrapText="1"/>
      <protection/>
    </xf>
    <xf numFmtId="0" fontId="0" fillId="7" borderId="52" xfId="0" applyFill="1" applyBorder="1" applyAlignment="1">
      <alignment vertical="center"/>
    </xf>
    <xf numFmtId="0" fontId="18" fillId="3" borderId="0" xfId="24" applyFont="1" applyFill="1" applyBorder="1" applyAlignment="1">
      <alignment horizontal="center" vertical="center" wrapText="1"/>
    </xf>
    <xf numFmtId="0" fontId="76" fillId="0" borderId="0" xfId="0" applyFont="1" applyAlignment="1">
      <alignment horizontal="center" vertical="center" wrapText="1"/>
    </xf>
    <xf numFmtId="0" fontId="5" fillId="7" borderId="0" xfId="0" applyFont="1" applyFill="1" applyAlignment="1">
      <alignment horizontal="center" vertical="center" wrapText="1" shrinkToFit="1"/>
    </xf>
    <xf numFmtId="0" fontId="5" fillId="0" borderId="0" xfId="0" applyFont="1" applyAlignment="1">
      <alignment horizontal="center" vertical="center" wrapText="1" shrinkToFit="1"/>
    </xf>
    <xf numFmtId="0" fontId="19" fillId="3" borderId="0" xfId="24" applyFont="1" applyFill="1" applyBorder="1" applyAlignment="1" applyProtection="1">
      <alignment horizontal="center" vertical="center"/>
      <protection/>
    </xf>
    <xf numFmtId="0" fontId="5" fillId="0" borderId="0" xfId="0" applyFont="1" applyBorder="1" applyAlignment="1">
      <alignment horizontal="center" vertical="center"/>
    </xf>
    <xf numFmtId="0" fontId="19" fillId="3" borderId="0" xfId="24" applyFont="1" applyFill="1" applyBorder="1" applyAlignment="1" applyProtection="1">
      <alignment horizontal="center" vertical="center" wrapText="1"/>
      <protection/>
    </xf>
    <xf numFmtId="0" fontId="5" fillId="7" borderId="0" xfId="0" applyFont="1" applyFill="1" applyBorder="1" applyAlignment="1">
      <alignment horizontal="center" vertical="center"/>
    </xf>
    <xf numFmtId="0" fontId="8" fillId="3" borderId="29" xfId="24" applyFont="1" applyFill="1" applyBorder="1" applyAlignment="1" applyProtection="1">
      <alignment horizontal="left" vertical="center" wrapText="1"/>
      <protection/>
    </xf>
    <xf numFmtId="0" fontId="52" fillId="7" borderId="29" xfId="0" applyFont="1" applyFill="1" applyBorder="1" applyAlignment="1">
      <alignment horizontal="left" vertical="center"/>
    </xf>
    <xf numFmtId="0" fontId="9" fillId="2" borderId="20" xfId="24" applyFont="1" applyFill="1" applyBorder="1" applyAlignment="1">
      <alignment horizontal="center" vertical="center"/>
    </xf>
    <xf numFmtId="0" fontId="9" fillId="2" borderId="3" xfId="24" applyFont="1" applyFill="1" applyBorder="1" applyAlignment="1">
      <alignment horizontal="center" vertical="center" wrapText="1"/>
    </xf>
    <xf numFmtId="0" fontId="6" fillId="2" borderId="4" xfId="24" applyFont="1" applyFill="1" applyBorder="1" applyAlignment="1">
      <alignment horizontal="left"/>
    </xf>
    <xf numFmtId="0" fontId="0" fillId="8" borderId="4" xfId="0" applyFill="1" applyBorder="1" applyAlignment="1">
      <alignment horizontal="left"/>
    </xf>
    <xf numFmtId="0" fontId="0" fillId="8" borderId="3" xfId="0" applyFill="1" applyBorder="1" applyAlignment="1">
      <alignment horizontal="center" vertical="center" wrapText="1"/>
    </xf>
    <xf numFmtId="0" fontId="9" fillId="2" borderId="2" xfId="24" applyFont="1" applyFill="1" applyBorder="1" applyAlignment="1">
      <alignment horizontal="center" vertical="center" wrapText="1"/>
    </xf>
    <xf numFmtId="0" fontId="0" fillId="8" borderId="2" xfId="0" applyFill="1" applyBorder="1" applyAlignment="1">
      <alignment horizontal="center" vertical="center" wrapText="1"/>
    </xf>
    <xf numFmtId="0" fontId="9" fillId="2" borderId="0" xfId="24" applyFont="1" applyFill="1" applyBorder="1" applyAlignment="1" applyProtection="1">
      <alignment horizontal="right" vertical="center"/>
      <protection/>
    </xf>
    <xf numFmtId="0" fontId="0" fillId="8" borderId="0" xfId="0" applyFill="1" applyBorder="1" applyAlignment="1" applyProtection="1">
      <alignment horizontal="right" vertical="center"/>
      <protection/>
    </xf>
    <xf numFmtId="0" fontId="0" fillId="8" borderId="0" xfId="0" applyFill="1" applyAlignment="1" applyProtection="1">
      <alignment vertical="center"/>
      <protection/>
    </xf>
    <xf numFmtId="0" fontId="0" fillId="8" borderId="0" xfId="0" applyFill="1" applyAlignment="1" applyProtection="1">
      <alignment/>
      <protection/>
    </xf>
    <xf numFmtId="0" fontId="73" fillId="8" borderId="0" xfId="0" applyFont="1" applyFill="1" applyAlignment="1" applyProtection="1">
      <alignment horizontal="center"/>
      <protection/>
    </xf>
    <xf numFmtId="0" fontId="74" fillId="8" borderId="0" xfId="0" applyFont="1" applyFill="1" applyAlignment="1" applyProtection="1">
      <alignment/>
      <protection/>
    </xf>
    <xf numFmtId="0" fontId="74" fillId="8" borderId="45" xfId="0" applyFont="1" applyFill="1" applyBorder="1" applyAlignment="1" applyProtection="1">
      <alignment/>
      <protection/>
    </xf>
    <xf numFmtId="0" fontId="74" fillId="8" borderId="0" xfId="0" applyFont="1" applyFill="1" applyAlignment="1" applyProtection="1">
      <alignment horizontal="center"/>
      <protection/>
    </xf>
    <xf numFmtId="0" fontId="75" fillId="8" borderId="0" xfId="0" applyFont="1" applyFill="1" applyAlignment="1" applyProtection="1">
      <alignment horizontal="center"/>
      <protection/>
    </xf>
    <xf numFmtId="0" fontId="23" fillId="8" borderId="0" xfId="0" applyFont="1" applyFill="1" applyAlignment="1">
      <alignment horizontal="center"/>
    </xf>
    <xf numFmtId="0" fontId="2" fillId="0" borderId="0" xfId="0" applyFont="1" applyAlignment="1">
      <alignment/>
    </xf>
    <xf numFmtId="0" fontId="0" fillId="8" borderId="0" xfId="0" applyFill="1" applyAlignment="1">
      <alignment/>
    </xf>
    <xf numFmtId="0" fontId="20" fillId="8" borderId="0" xfId="0" applyFont="1" applyFill="1" applyAlignment="1">
      <alignment/>
    </xf>
    <xf numFmtId="49" fontId="1" fillId="8" borderId="0" xfId="0" applyNumberFormat="1" applyFont="1" applyFill="1" applyAlignment="1">
      <alignment horizontal="center"/>
    </xf>
    <xf numFmtId="0" fontId="52" fillId="8" borderId="0" xfId="0" applyFont="1" applyFill="1" applyAlignment="1">
      <alignment vertical="center" wrapText="1"/>
    </xf>
    <xf numFmtId="0" fontId="2" fillId="8" borderId="0" xfId="0" applyFont="1" applyFill="1" applyAlignment="1">
      <alignment/>
    </xf>
    <xf numFmtId="0" fontId="74" fillId="8" borderId="0" xfId="0" applyFont="1" applyFill="1" applyAlignment="1">
      <alignment horizontal="center" vertical="center"/>
    </xf>
    <xf numFmtId="0" fontId="75" fillId="8" borderId="0" xfId="0" applyFont="1" applyFill="1" applyAlignment="1">
      <alignment horizontal="right" vertical="center"/>
    </xf>
    <xf numFmtId="0" fontId="75" fillId="8" borderId="49" xfId="0" applyFont="1" applyFill="1" applyBorder="1" applyAlignment="1">
      <alignment horizontal="right" vertical="center"/>
    </xf>
    <xf numFmtId="0" fontId="0" fillId="8" borderId="91" xfId="0" applyFill="1" applyBorder="1" applyAlignment="1">
      <alignment/>
    </xf>
    <xf numFmtId="0" fontId="52" fillId="8" borderId="0" xfId="0" applyFont="1" applyFill="1" applyAlignment="1">
      <alignment vertical="center"/>
    </xf>
    <xf numFmtId="0" fontId="0" fillId="8" borderId="37" xfId="0" applyFill="1" applyBorder="1" applyAlignment="1" applyProtection="1">
      <alignment horizontal="center" vertical="center"/>
      <protection/>
    </xf>
    <xf numFmtId="0" fontId="0" fillId="8" borderId="95" xfId="0" applyFill="1" applyBorder="1" applyAlignment="1">
      <alignment/>
    </xf>
    <xf numFmtId="0" fontId="0" fillId="8" borderId="49" xfId="0" applyFill="1" applyBorder="1" applyAlignment="1">
      <alignment/>
    </xf>
    <xf numFmtId="0" fontId="73" fillId="8" borderId="0" xfId="0" applyFont="1" applyFill="1" applyAlignment="1">
      <alignment horizontal="center" vertical="center"/>
    </xf>
    <xf numFmtId="0" fontId="55" fillId="8" borderId="0" xfId="0" applyFont="1" applyFill="1" applyBorder="1" applyAlignment="1">
      <alignment/>
    </xf>
    <xf numFmtId="0" fontId="55" fillId="8" borderId="104" xfId="0" applyFont="1" applyFill="1" applyBorder="1" applyAlignment="1">
      <alignment/>
    </xf>
    <xf numFmtId="0" fontId="55" fillId="8" borderId="105" xfId="0" applyFont="1" applyFill="1" applyBorder="1" applyAlignment="1">
      <alignment/>
    </xf>
    <xf numFmtId="3" fontId="0" fillId="0" borderId="106" xfId="0" applyNumberFormat="1" applyBorder="1" applyAlignment="1" applyProtection="1">
      <alignment vertical="center"/>
      <protection locked="0"/>
    </xf>
    <xf numFmtId="3" fontId="0" fillId="0" borderId="107" xfId="0" applyNumberFormat="1" applyBorder="1" applyAlignment="1" applyProtection="1">
      <alignment vertical="center"/>
      <protection locked="0"/>
    </xf>
    <xf numFmtId="3" fontId="0" fillId="0" borderId="108" xfId="0" applyNumberFormat="1" applyBorder="1" applyAlignment="1" applyProtection="1">
      <alignment vertical="center"/>
      <protection locked="0"/>
    </xf>
    <xf numFmtId="0" fontId="61" fillId="13" borderId="0" xfId="0" applyFont="1" applyFill="1" applyBorder="1" applyAlignment="1">
      <alignment vertical="center"/>
    </xf>
    <xf numFmtId="0" fontId="0" fillId="0" borderId="0" xfId="0" applyAlignment="1">
      <alignment/>
    </xf>
    <xf numFmtId="0" fontId="0" fillId="0" borderId="61" xfId="0" applyBorder="1" applyAlignment="1">
      <alignment/>
    </xf>
    <xf numFmtId="3" fontId="0" fillId="8" borderId="106" xfId="0" applyNumberFormat="1" applyFont="1" applyFill="1" applyBorder="1" applyAlignment="1" applyProtection="1">
      <alignment vertical="center"/>
      <protection locked="0"/>
    </xf>
    <xf numFmtId="0" fontId="0" fillId="0" borderId="107" xfId="0" applyBorder="1" applyAlignment="1" applyProtection="1">
      <alignment/>
      <protection locked="0"/>
    </xf>
    <xf numFmtId="0" fontId="0" fillId="0" borderId="108" xfId="0" applyBorder="1" applyAlignment="1" applyProtection="1">
      <alignment/>
      <protection locked="0"/>
    </xf>
    <xf numFmtId="3" fontId="58" fillId="13" borderId="51" xfId="0" applyNumberFormat="1" applyFont="1" applyFill="1" applyBorder="1" applyAlignment="1">
      <alignment vertical="center"/>
    </xf>
    <xf numFmtId="3" fontId="58" fillId="13" borderId="0" xfId="0" applyNumberFormat="1" applyFont="1" applyFill="1" applyBorder="1" applyAlignment="1">
      <alignment vertical="center"/>
    </xf>
    <xf numFmtId="3" fontId="61" fillId="13" borderId="0" xfId="0" applyNumberFormat="1" applyFont="1" applyFill="1" applyBorder="1" applyAlignment="1">
      <alignment vertical="center"/>
    </xf>
    <xf numFmtId="0" fontId="61" fillId="0" borderId="0" xfId="0" applyFont="1" applyAlignment="1">
      <alignment vertical="center"/>
    </xf>
    <xf numFmtId="0" fontId="61" fillId="0" borderId="61" xfId="0" applyFont="1" applyBorder="1" applyAlignment="1">
      <alignment vertical="center"/>
    </xf>
    <xf numFmtId="3" fontId="0" fillId="0" borderId="106" xfId="0" applyNumberFormat="1" applyBorder="1" applyAlignment="1" applyProtection="1">
      <alignment vertical="center"/>
      <protection/>
    </xf>
    <xf numFmtId="3" fontId="0" fillId="0" borderId="107" xfId="0" applyNumberFormat="1" applyBorder="1" applyAlignment="1" applyProtection="1">
      <alignment vertical="center"/>
      <protection/>
    </xf>
    <xf numFmtId="3" fontId="0" fillId="0" borderId="108" xfId="0" applyNumberFormat="1" applyBorder="1" applyAlignment="1" applyProtection="1">
      <alignment vertical="center"/>
      <protection/>
    </xf>
    <xf numFmtId="0" fontId="55" fillId="13" borderId="0" xfId="0" applyFont="1" applyFill="1" applyBorder="1" applyAlignment="1">
      <alignment/>
    </xf>
    <xf numFmtId="3" fontId="0" fillId="8" borderId="106" xfId="0" applyNumberFormat="1" applyFont="1" applyFill="1" applyBorder="1" applyAlignment="1" applyProtection="1">
      <alignment vertical="center"/>
      <protection/>
    </xf>
    <xf numFmtId="0" fontId="0" fillId="0" borderId="107" xfId="0" applyBorder="1" applyAlignment="1" applyProtection="1">
      <alignment/>
      <protection/>
    </xf>
    <xf numFmtId="0" fontId="0" fillId="0" borderId="108" xfId="0" applyBorder="1" applyAlignment="1" applyProtection="1">
      <alignment/>
      <protection/>
    </xf>
    <xf numFmtId="0" fontId="0" fillId="0" borderId="107" xfId="0" applyBorder="1" applyAlignment="1" applyProtection="1">
      <alignment vertical="center"/>
      <protection/>
    </xf>
    <xf numFmtId="0" fontId="0" fillId="0" borderId="108" xfId="0" applyBorder="1" applyAlignment="1" applyProtection="1">
      <alignment vertical="center"/>
      <protection/>
    </xf>
    <xf numFmtId="3" fontId="61" fillId="13" borderId="0" xfId="0" applyNumberFormat="1" applyFont="1" applyFill="1" applyBorder="1" applyAlignment="1">
      <alignment vertical="center" wrapText="1"/>
    </xf>
    <xf numFmtId="0" fontId="61" fillId="0" borderId="0" xfId="0" applyFont="1" applyAlignment="1">
      <alignment vertical="center" wrapText="1"/>
    </xf>
    <xf numFmtId="0" fontId="61" fillId="0" borderId="0" xfId="0" applyFont="1" applyBorder="1" applyAlignment="1">
      <alignment vertical="center" wrapText="1"/>
    </xf>
    <xf numFmtId="0" fontId="0" fillId="13" borderId="0" xfId="0" applyFill="1" applyAlignment="1">
      <alignment/>
    </xf>
    <xf numFmtId="173" fontId="0" fillId="8" borderId="106" xfId="0" applyNumberFormat="1" applyFont="1" applyFill="1" applyBorder="1" applyAlignment="1" applyProtection="1">
      <alignment horizontal="center"/>
      <protection locked="0"/>
    </xf>
    <xf numFmtId="173" fontId="0" fillId="8" borderId="108" xfId="0" applyNumberFormat="1" applyFont="1" applyFill="1" applyBorder="1" applyAlignment="1" applyProtection="1">
      <alignment horizontal="center"/>
      <protection locked="0"/>
    </xf>
    <xf numFmtId="173" fontId="0" fillId="8" borderId="106" xfId="0" applyNumberFormat="1" applyFont="1" applyFill="1" applyBorder="1" applyAlignment="1" applyProtection="1">
      <alignment horizontal="center"/>
      <protection locked="0"/>
    </xf>
    <xf numFmtId="173" fontId="0" fillId="8" borderId="108" xfId="0" applyNumberFormat="1" applyFont="1" applyFill="1" applyBorder="1" applyAlignment="1" applyProtection="1">
      <alignment horizontal="center"/>
      <protection locked="0"/>
    </xf>
    <xf numFmtId="173" fontId="0" fillId="8" borderId="107" xfId="0" applyNumberFormat="1" applyFont="1" applyFill="1" applyBorder="1" applyAlignment="1" applyProtection="1">
      <alignment horizontal="center"/>
      <protection locked="0"/>
    </xf>
    <xf numFmtId="0" fontId="57" fillId="13" borderId="0" xfId="0" applyFont="1" applyFill="1" applyBorder="1" applyAlignment="1">
      <alignment horizontal="center"/>
    </xf>
    <xf numFmtId="0" fontId="64" fillId="17" borderId="0" xfId="0" applyFont="1" applyFill="1" applyBorder="1" applyAlignment="1">
      <alignment/>
    </xf>
    <xf numFmtId="0" fontId="61" fillId="13" borderId="0" xfId="0" applyFont="1" applyFill="1" applyBorder="1" applyAlignment="1">
      <alignment horizontal="center"/>
    </xf>
    <xf numFmtId="0" fontId="60" fillId="13" borderId="51" xfId="0" applyFont="1" applyFill="1" applyBorder="1" applyAlignment="1">
      <alignment/>
    </xf>
    <xf numFmtId="0" fontId="0" fillId="13" borderId="61" xfId="0" applyFill="1" applyBorder="1" applyAlignment="1">
      <alignment/>
    </xf>
    <xf numFmtId="0" fontId="60" fillId="13" borderId="0" xfId="0" applyFont="1" applyFill="1" applyBorder="1" applyAlignment="1">
      <alignment vertical="center"/>
    </xf>
    <xf numFmtId="0" fontId="67" fillId="13" borderId="0" xfId="0" applyFont="1" applyFill="1" applyBorder="1" applyAlignment="1">
      <alignment horizontal="right"/>
    </xf>
    <xf numFmtId="0" fontId="20" fillId="0" borderId="0" xfId="0" applyFont="1" applyAlignment="1">
      <alignment horizontal="right"/>
    </xf>
    <xf numFmtId="0" fontId="58" fillId="13" borderId="0" xfId="0" applyFont="1" applyFill="1" applyBorder="1" applyAlignment="1">
      <alignment horizontal="right"/>
    </xf>
    <xf numFmtId="0" fontId="60" fillId="13" borderId="0" xfId="0" applyFont="1" applyFill="1" applyBorder="1" applyAlignment="1">
      <alignment vertical="center" wrapText="1"/>
    </xf>
    <xf numFmtId="0" fontId="60" fillId="13" borderId="0" xfId="0" applyFont="1" applyFill="1" applyBorder="1" applyAlignment="1">
      <alignment/>
    </xf>
    <xf numFmtId="49" fontId="0" fillId="8" borderId="106" xfId="0" applyNumberFormat="1" applyFont="1" applyFill="1" applyBorder="1" applyAlignment="1" applyProtection="1">
      <alignment/>
      <protection/>
    </xf>
    <xf numFmtId="0" fontId="0" fillId="8" borderId="108" xfId="0" applyFont="1" applyFill="1" applyBorder="1" applyAlignment="1" applyProtection="1">
      <alignment/>
      <protection/>
    </xf>
    <xf numFmtId="0" fontId="1" fillId="8" borderId="109" xfId="0" applyFont="1" applyFill="1" applyBorder="1" applyAlignment="1" applyProtection="1">
      <alignment horizontal="center"/>
      <protection locked="0"/>
    </xf>
    <xf numFmtId="0" fontId="1" fillId="8" borderId="110" xfId="0" applyFont="1" applyFill="1" applyBorder="1" applyAlignment="1" applyProtection="1">
      <alignment horizontal="center"/>
      <protection locked="0"/>
    </xf>
    <xf numFmtId="0" fontId="1" fillId="8" borderId="111" xfId="0" applyFont="1" applyFill="1" applyBorder="1" applyAlignment="1" applyProtection="1">
      <alignment horizontal="center"/>
      <protection locked="0"/>
    </xf>
    <xf numFmtId="0" fontId="0" fillId="8" borderId="106" xfId="0" applyFont="1" applyFill="1" applyBorder="1" applyAlignment="1" applyProtection="1">
      <alignment horizontal="left"/>
      <protection/>
    </xf>
    <xf numFmtId="0" fontId="0" fillId="8" borderId="107" xfId="0" applyFont="1" applyFill="1" applyBorder="1" applyAlignment="1" applyProtection="1">
      <alignment horizontal="left"/>
      <protection/>
    </xf>
    <xf numFmtId="0" fontId="0" fillId="8" borderId="108" xfId="0" applyFont="1" applyFill="1" applyBorder="1" applyAlignment="1" applyProtection="1">
      <alignment horizontal="left"/>
      <protection/>
    </xf>
    <xf numFmtId="14" fontId="0" fillId="8" borderId="106" xfId="0" applyNumberFormat="1" applyFont="1" applyFill="1" applyBorder="1" applyAlignment="1" applyProtection="1">
      <alignment horizontal="center"/>
      <protection locked="0"/>
    </xf>
    <xf numFmtId="0" fontId="0" fillId="8" borderId="108" xfId="0" applyFont="1" applyFill="1" applyBorder="1" applyAlignment="1" applyProtection="1">
      <alignment horizontal="center"/>
      <protection locked="0"/>
    </xf>
    <xf numFmtId="0" fontId="0" fillId="8" borderId="107" xfId="0" applyFont="1" applyFill="1" applyBorder="1" applyAlignment="1" applyProtection="1">
      <alignment/>
      <protection/>
    </xf>
    <xf numFmtId="0" fontId="57" fillId="18" borderId="0" xfId="0" applyFont="1" applyFill="1" applyBorder="1" applyAlignment="1">
      <alignment horizontal="center"/>
    </xf>
    <xf numFmtId="0" fontId="60" fillId="13" borderId="0" xfId="0" applyFont="1" applyFill="1" applyBorder="1" applyAlignment="1">
      <alignment vertical="center" wrapText="1"/>
    </xf>
    <xf numFmtId="0" fontId="0" fillId="0" borderId="61" xfId="0" applyBorder="1" applyAlignment="1">
      <alignment vertical="center"/>
    </xf>
    <xf numFmtId="0" fontId="60" fillId="13" borderId="107" xfId="0" applyFont="1" applyFill="1" applyBorder="1" applyAlignment="1">
      <alignment horizontal="center"/>
    </xf>
    <xf numFmtId="0" fontId="60" fillId="13" borderId="112" xfId="0" applyFont="1" applyFill="1" applyBorder="1" applyAlignment="1">
      <alignment horizontal="center"/>
    </xf>
    <xf numFmtId="3" fontId="0" fillId="8" borderId="106" xfId="0" applyNumberFormat="1" applyFont="1" applyFill="1" applyBorder="1" applyAlignment="1" applyProtection="1">
      <alignment horizontal="left"/>
      <protection locked="0"/>
    </xf>
    <xf numFmtId="3" fontId="0" fillId="8" borderId="108" xfId="0" applyNumberFormat="1" applyFont="1" applyFill="1" applyBorder="1" applyAlignment="1" applyProtection="1">
      <alignment horizontal="left"/>
      <protection locked="0"/>
    </xf>
    <xf numFmtId="0" fontId="55" fillId="13" borderId="0" xfId="0" applyFont="1" applyFill="1" applyBorder="1" applyAlignment="1">
      <alignment vertical="center"/>
    </xf>
    <xf numFmtId="3" fontId="58" fillId="13" borderId="0" xfId="0" applyNumberFormat="1" applyFont="1" applyFill="1" applyBorder="1" applyAlignment="1">
      <alignment horizontal="center"/>
    </xf>
    <xf numFmtId="3" fontId="0" fillId="8" borderId="107" xfId="0" applyNumberFormat="1" applyFont="1" applyFill="1" applyBorder="1" applyAlignment="1" applyProtection="1">
      <alignment vertical="center"/>
      <protection locked="0"/>
    </xf>
    <xf numFmtId="3" fontId="0" fillId="8" borderId="108" xfId="0" applyNumberFormat="1" applyFont="1" applyFill="1" applyBorder="1" applyAlignment="1" applyProtection="1">
      <alignment vertical="center"/>
      <protection locked="0"/>
    </xf>
    <xf numFmtId="0" fontId="58" fillId="13" borderId="0" xfId="0" applyFont="1" applyFill="1" applyBorder="1" applyAlignment="1">
      <alignment vertical="center"/>
    </xf>
    <xf numFmtId="3" fontId="57" fillId="13" borderId="0" xfId="0" applyNumberFormat="1" applyFont="1" applyFill="1" applyBorder="1" applyAlignment="1">
      <alignment horizontal="center"/>
    </xf>
    <xf numFmtId="3" fontId="55" fillId="13" borderId="0" xfId="0" applyNumberFormat="1" applyFont="1" applyFill="1" applyBorder="1" applyAlignment="1">
      <alignment/>
    </xf>
    <xf numFmtId="0" fontId="61" fillId="13" borderId="0" xfId="0" applyFont="1" applyFill="1" applyBorder="1" applyAlignment="1">
      <alignment vertical="center" wrapText="1"/>
    </xf>
    <xf numFmtId="3" fontId="0" fillId="8" borderId="107" xfId="0" applyNumberFormat="1" applyFont="1" applyFill="1" applyBorder="1" applyAlignment="1" applyProtection="1">
      <alignment vertical="center"/>
      <protection/>
    </xf>
    <xf numFmtId="3" fontId="0" fillId="8" borderId="108" xfId="0" applyNumberFormat="1" applyFont="1" applyFill="1" applyBorder="1" applyAlignment="1" applyProtection="1">
      <alignment vertical="center"/>
      <protection/>
    </xf>
    <xf numFmtId="0" fontId="63" fillId="18" borderId="0" xfId="0" applyFont="1" applyFill="1" applyBorder="1" applyAlignment="1">
      <alignment/>
    </xf>
    <xf numFmtId="0" fontId="1" fillId="8" borderId="109" xfId="0" applyFont="1" applyFill="1" applyBorder="1" applyAlignment="1">
      <alignment horizontal="center"/>
    </xf>
    <xf numFmtId="0" fontId="1" fillId="8" borderId="110" xfId="0" applyFont="1" applyFill="1" applyBorder="1" applyAlignment="1">
      <alignment horizontal="center"/>
    </xf>
    <xf numFmtId="0" fontId="1" fillId="8" borderId="111" xfId="0" applyFont="1" applyFill="1" applyBorder="1" applyAlignment="1">
      <alignment horizontal="center"/>
    </xf>
    <xf numFmtId="0" fontId="65" fillId="8" borderId="47" xfId="0" applyFont="1" applyFill="1" applyBorder="1" applyAlignment="1">
      <alignment horizontal="center" vertical="center"/>
    </xf>
    <xf numFmtId="0" fontId="65" fillId="8" borderId="0" xfId="0" applyFont="1" applyFill="1" applyBorder="1" applyAlignment="1">
      <alignment horizontal="center" vertical="center"/>
    </xf>
    <xf numFmtId="0" fontId="80" fillId="8" borderId="47" xfId="0" applyFont="1" applyFill="1" applyBorder="1" applyAlignment="1">
      <alignment horizontal="center" vertical="center"/>
    </xf>
    <xf numFmtId="0" fontId="80" fillId="8" borderId="0" xfId="0" applyFont="1" applyFill="1" applyBorder="1" applyAlignment="1">
      <alignment horizontal="center" vertical="center"/>
    </xf>
    <xf numFmtId="0" fontId="62" fillId="19" borderId="0" xfId="0" applyFont="1" applyFill="1" applyBorder="1" applyAlignment="1">
      <alignment horizontal="center"/>
    </xf>
    <xf numFmtId="0" fontId="60" fillId="13" borderId="0" xfId="0" applyFont="1" applyFill="1" applyBorder="1" applyAlignment="1">
      <alignment vertical="top" wrapText="1"/>
    </xf>
    <xf numFmtId="173" fontId="0" fillId="8" borderId="107" xfId="0" applyNumberFormat="1" applyFont="1" applyFill="1" applyBorder="1" applyAlignment="1" applyProtection="1">
      <alignment horizontal="center"/>
      <protection locked="0"/>
    </xf>
    <xf numFmtId="0" fontId="55" fillId="13" borderId="51" xfId="0" applyFont="1" applyFill="1" applyBorder="1" applyAlignment="1">
      <alignment/>
    </xf>
    <xf numFmtId="3" fontId="0" fillId="8" borderId="106" xfId="0" applyNumberFormat="1" applyFont="1" applyFill="1" applyBorder="1" applyAlignment="1" applyProtection="1">
      <alignment/>
      <protection locked="0"/>
    </xf>
    <xf numFmtId="3" fontId="0" fillId="8" borderId="107" xfId="0" applyNumberFormat="1" applyFont="1" applyFill="1" applyBorder="1" applyAlignment="1" applyProtection="1">
      <alignment/>
      <protection locked="0"/>
    </xf>
    <xf numFmtId="0" fontId="0" fillId="0" borderId="107" xfId="0" applyBorder="1" applyAlignment="1">
      <alignment/>
    </xf>
    <xf numFmtId="0" fontId="0" fillId="0" borderId="108" xfId="0" applyBorder="1" applyAlignment="1">
      <alignment/>
    </xf>
    <xf numFmtId="0" fontId="0" fillId="13" borderId="51" xfId="0" applyFill="1" applyBorder="1" applyAlignment="1">
      <alignment/>
    </xf>
    <xf numFmtId="0" fontId="61" fillId="13" borderId="0" xfId="0" applyFont="1" applyFill="1" applyAlignment="1">
      <alignment vertical="center" wrapText="1"/>
    </xf>
    <xf numFmtId="0" fontId="1" fillId="8" borderId="50" xfId="0" applyFont="1" applyFill="1" applyBorder="1" applyAlignment="1" applyProtection="1">
      <alignment horizontal="center" vertical="center"/>
      <protection locked="0"/>
    </xf>
    <xf numFmtId="0" fontId="0" fillId="0" borderId="50" xfId="0" applyBorder="1" applyAlignment="1" applyProtection="1">
      <alignment vertical="center"/>
      <protection locked="0"/>
    </xf>
    <xf numFmtId="0" fontId="61" fillId="13" borderId="51" xfId="0" applyFont="1" applyFill="1" applyBorder="1" applyAlignment="1">
      <alignment vertical="center"/>
    </xf>
    <xf numFmtId="0" fontId="55" fillId="13" borderId="0" xfId="0" applyFont="1" applyFill="1" applyAlignment="1">
      <alignment/>
    </xf>
    <xf numFmtId="0" fontId="57" fillId="13" borderId="0" xfId="0" applyFont="1" applyFill="1" applyAlignment="1">
      <alignment/>
    </xf>
    <xf numFmtId="0" fontId="55" fillId="0" borderId="0" xfId="0" applyFont="1" applyAlignment="1">
      <alignment/>
    </xf>
    <xf numFmtId="0" fontId="0" fillId="0" borderId="61" xfId="0" applyBorder="1" applyAlignment="1">
      <alignment/>
    </xf>
    <xf numFmtId="0" fontId="58" fillId="13" borderId="0" xfId="0" applyFont="1" applyFill="1" applyAlignment="1">
      <alignment/>
    </xf>
    <xf numFmtId="1" fontId="0" fillId="8" borderId="106" xfId="0" applyNumberFormat="1" applyFont="1" applyFill="1" applyBorder="1" applyAlignment="1" applyProtection="1">
      <alignment horizontal="center"/>
      <protection locked="0"/>
    </xf>
    <xf numFmtId="1" fontId="0" fillId="8" borderId="107" xfId="0" applyNumberFormat="1" applyFont="1" applyFill="1" applyBorder="1" applyAlignment="1" applyProtection="1">
      <alignment horizontal="center"/>
      <protection locked="0"/>
    </xf>
    <xf numFmtId="1" fontId="0" fillId="8" borderId="108" xfId="0" applyNumberFormat="1" applyFont="1" applyFill="1" applyBorder="1" applyAlignment="1" applyProtection="1">
      <alignment horizontal="center"/>
      <protection locked="0"/>
    </xf>
    <xf numFmtId="0" fontId="0" fillId="8" borderId="106" xfId="0" applyFont="1" applyFill="1" applyBorder="1" applyAlignment="1" applyProtection="1">
      <alignment horizontal="center"/>
      <protection locked="0"/>
    </xf>
    <xf numFmtId="0" fontId="0" fillId="8" borderId="107" xfId="0" applyFont="1" applyFill="1" applyBorder="1" applyAlignment="1" applyProtection="1">
      <alignment horizontal="center"/>
      <protection locked="0"/>
    </xf>
    <xf numFmtId="0" fontId="0" fillId="8" borderId="108" xfId="0" applyFont="1" applyFill="1" applyBorder="1" applyAlignment="1" applyProtection="1">
      <alignment horizontal="center"/>
      <protection locked="0"/>
    </xf>
    <xf numFmtId="49" fontId="0" fillId="8" borderId="106" xfId="0" applyNumberFormat="1" applyFont="1" applyFill="1" applyBorder="1" applyAlignment="1" applyProtection="1">
      <alignment horizontal="center"/>
      <protection locked="0"/>
    </xf>
    <xf numFmtId="0" fontId="0" fillId="8" borderId="107" xfId="0" applyNumberFormat="1" applyFont="1" applyFill="1" applyBorder="1" applyAlignment="1" applyProtection="1">
      <alignment horizontal="center"/>
      <protection locked="0"/>
    </xf>
    <xf numFmtId="0" fontId="0" fillId="8" borderId="108" xfId="0" applyNumberFormat="1" applyFont="1" applyFill="1" applyBorder="1" applyAlignment="1" applyProtection="1">
      <alignment horizontal="center"/>
      <protection locked="0"/>
    </xf>
    <xf numFmtId="0" fontId="57" fillId="13" borderId="107" xfId="0" applyFont="1" applyFill="1" applyBorder="1" applyAlignment="1">
      <alignment/>
    </xf>
    <xf numFmtId="0" fontId="55" fillId="13" borderId="51" xfId="0" applyFont="1" applyFill="1" applyBorder="1" applyAlignment="1">
      <alignment/>
    </xf>
    <xf numFmtId="0" fontId="55" fillId="13" borderId="61" xfId="0" applyFont="1" applyFill="1" applyBorder="1" applyAlignment="1">
      <alignment/>
    </xf>
    <xf numFmtId="0" fontId="57" fillId="13" borderId="0" xfId="0" applyFont="1" applyFill="1" applyBorder="1" applyAlignment="1">
      <alignment/>
    </xf>
    <xf numFmtId="49" fontId="0" fillId="8" borderId="107" xfId="0" applyNumberFormat="1" applyFont="1" applyFill="1" applyBorder="1" applyAlignment="1" applyProtection="1">
      <alignment horizontal="center"/>
      <protection locked="0"/>
    </xf>
    <xf numFmtId="49" fontId="0" fillId="0" borderId="107" xfId="0" applyNumberFormat="1" applyFont="1" applyBorder="1" applyAlignment="1" applyProtection="1">
      <alignment horizontal="center"/>
      <protection locked="0"/>
    </xf>
    <xf numFmtId="49" fontId="0" fillId="0" borderId="108" xfId="0" applyNumberFormat="1" applyFont="1" applyBorder="1" applyAlignment="1" applyProtection="1">
      <alignment horizontal="center"/>
      <protection locked="0"/>
    </xf>
    <xf numFmtId="49" fontId="0" fillId="8" borderId="108" xfId="0" applyNumberFormat="1" applyFont="1" applyFill="1" applyBorder="1" applyAlignment="1" applyProtection="1">
      <alignment horizontal="center"/>
      <protection locked="0"/>
    </xf>
    <xf numFmtId="0" fontId="0" fillId="8" borderId="106" xfId="0" applyNumberFormat="1" applyFont="1" applyFill="1" applyBorder="1" applyAlignment="1" applyProtection="1">
      <alignment/>
      <protection locked="0"/>
    </xf>
    <xf numFmtId="0" fontId="0" fillId="8" borderId="107" xfId="0" applyNumberFormat="1" applyFont="1" applyFill="1" applyBorder="1" applyAlignment="1" applyProtection="1">
      <alignment/>
      <protection locked="0"/>
    </xf>
    <xf numFmtId="0" fontId="0" fillId="8" borderId="108" xfId="0" applyNumberFormat="1" applyFont="1" applyFill="1" applyBorder="1" applyAlignment="1" applyProtection="1">
      <alignment/>
      <protection locked="0"/>
    </xf>
    <xf numFmtId="0" fontId="57" fillId="13" borderId="0" xfId="0" applyNumberFormat="1" applyFont="1" applyFill="1" applyAlignment="1">
      <alignment/>
    </xf>
    <xf numFmtId="0" fontId="55" fillId="0" borderId="0" xfId="0" applyNumberFormat="1" applyFont="1" applyAlignment="1">
      <alignment/>
    </xf>
    <xf numFmtId="0" fontId="0" fillId="0" borderId="107" xfId="0" applyNumberFormat="1" applyFont="1" applyBorder="1" applyAlignment="1">
      <alignment/>
    </xf>
    <xf numFmtId="0" fontId="0" fillId="0" borderId="108" xfId="0" applyNumberFormat="1" applyFont="1" applyBorder="1" applyAlignment="1">
      <alignment/>
    </xf>
    <xf numFmtId="0" fontId="61" fillId="13" borderId="0" xfId="0" applyFont="1" applyFill="1" applyAlignment="1">
      <alignment vertical="center"/>
    </xf>
    <xf numFmtId="0" fontId="61" fillId="13" borderId="61" xfId="0" applyFont="1" applyFill="1" applyBorder="1" applyAlignment="1">
      <alignment vertical="center"/>
    </xf>
    <xf numFmtId="0" fontId="68" fillId="17" borderId="0" xfId="0" applyFont="1" applyFill="1" applyAlignment="1">
      <alignment/>
    </xf>
    <xf numFmtId="0" fontId="55" fillId="13" borderId="0" xfId="0" applyFont="1" applyFill="1" applyAlignment="1">
      <alignment vertical="center"/>
    </xf>
    <xf numFmtId="3" fontId="0" fillId="8" borderId="106" xfId="0" applyNumberFormat="1" applyFont="1" applyFill="1" applyBorder="1" applyAlignment="1" applyProtection="1" quotePrefix="1">
      <alignment vertical="center"/>
      <protection locked="0"/>
    </xf>
    <xf numFmtId="0" fontId="55" fillId="13" borderId="51" xfId="0" applyFont="1" applyFill="1" applyBorder="1" applyAlignment="1">
      <alignment vertical="center"/>
    </xf>
    <xf numFmtId="0" fontId="61" fillId="13" borderId="0" xfId="0" applyFont="1" applyFill="1" applyAlignment="1">
      <alignment vertical="center"/>
    </xf>
    <xf numFmtId="0" fontId="61" fillId="13" borderId="61" xfId="0" applyFont="1" applyFill="1" applyBorder="1" applyAlignment="1">
      <alignment vertical="center"/>
    </xf>
    <xf numFmtId="0" fontId="0" fillId="8" borderId="106" xfId="0" applyFont="1" applyFill="1" applyBorder="1" applyAlignment="1" applyProtection="1">
      <alignment horizontal="left"/>
      <protection locked="0"/>
    </xf>
    <xf numFmtId="0" fontId="0" fillId="8" borderId="107" xfId="0" applyFont="1" applyFill="1" applyBorder="1" applyAlignment="1" applyProtection="1">
      <alignment horizontal="left"/>
      <protection locked="0"/>
    </xf>
    <xf numFmtId="0" fontId="0" fillId="0" borderId="107" xfId="0" applyFont="1" applyBorder="1" applyAlignment="1">
      <alignment horizontal="left"/>
    </xf>
    <xf numFmtId="0" fontId="0" fillId="0" borderId="108" xfId="0" applyFont="1" applyBorder="1" applyAlignment="1">
      <alignment horizontal="left"/>
    </xf>
    <xf numFmtId="0" fontId="57" fillId="13" borderId="112" xfId="0" applyFont="1" applyFill="1" applyBorder="1" applyAlignment="1">
      <alignment/>
    </xf>
    <xf numFmtId="0" fontId="0" fillId="8" borderId="106" xfId="0" applyFont="1" applyFill="1" applyBorder="1" applyAlignment="1" applyProtection="1">
      <alignment/>
      <protection locked="0"/>
    </xf>
    <xf numFmtId="0" fontId="0" fillId="8" borderId="107" xfId="0" applyFont="1" applyFill="1" applyBorder="1" applyAlignment="1" applyProtection="1">
      <alignment/>
      <protection locked="0"/>
    </xf>
    <xf numFmtId="0" fontId="0" fillId="8" borderId="108" xfId="0" applyFont="1" applyFill="1" applyBorder="1" applyAlignment="1" applyProtection="1">
      <alignment/>
      <protection locked="0"/>
    </xf>
    <xf numFmtId="14" fontId="0" fillId="8" borderId="106" xfId="0" applyNumberFormat="1" applyFont="1" applyFill="1" applyBorder="1" applyAlignment="1" applyProtection="1">
      <alignment horizontal="left"/>
      <protection locked="0"/>
    </xf>
    <xf numFmtId="0" fontId="0" fillId="0" borderId="107" xfId="0" applyFont="1" applyBorder="1" applyAlignment="1">
      <alignment/>
    </xf>
    <xf numFmtId="0" fontId="0" fillId="0" borderId="108" xfId="0" applyFont="1" applyBorder="1" applyAlignment="1">
      <alignment/>
    </xf>
    <xf numFmtId="0" fontId="55" fillId="13" borderId="0" xfId="0" applyFont="1" applyFill="1" applyBorder="1" applyAlignment="1">
      <alignment/>
    </xf>
    <xf numFmtId="3" fontId="0" fillId="8" borderId="108" xfId="0" applyNumberFormat="1" applyFont="1" applyFill="1" applyBorder="1" applyAlignment="1" applyProtection="1">
      <alignment/>
      <protection locked="0"/>
    </xf>
    <xf numFmtId="0" fontId="55" fillId="0" borderId="112" xfId="0" applyFont="1" applyBorder="1" applyAlignment="1">
      <alignment/>
    </xf>
    <xf numFmtId="0" fontId="55" fillId="18" borderId="0" xfId="0" applyFont="1" applyFill="1" applyAlignment="1">
      <alignment/>
    </xf>
    <xf numFmtId="0" fontId="0" fillId="8" borderId="109" xfId="0" applyFont="1" applyFill="1" applyBorder="1" applyAlignment="1" applyProtection="1">
      <alignment horizontal="left"/>
      <protection locked="0"/>
    </xf>
    <xf numFmtId="0" fontId="0" fillId="8" borderId="110" xfId="0" applyFont="1" applyFill="1" applyBorder="1" applyAlignment="1" applyProtection="1">
      <alignment horizontal="left"/>
      <protection locked="0"/>
    </xf>
    <xf numFmtId="0" fontId="0" fillId="0" borderId="110" xfId="0" applyFont="1" applyBorder="1" applyAlignment="1">
      <alignment horizontal="left"/>
    </xf>
    <xf numFmtId="0" fontId="0" fillId="0" borderId="111" xfId="0" applyFont="1" applyBorder="1" applyAlignment="1">
      <alignment horizontal="left"/>
    </xf>
    <xf numFmtId="0" fontId="62" fillId="17" borderId="0" xfId="0" applyFont="1" applyFill="1" applyAlignment="1">
      <alignment/>
    </xf>
    <xf numFmtId="0" fontId="62" fillId="19" borderId="0" xfId="0" applyFont="1" applyFill="1" applyAlignment="1">
      <alignment horizontal="center"/>
    </xf>
    <xf numFmtId="0" fontId="0" fillId="18" borderId="0" xfId="0" applyFill="1" applyAlignment="1">
      <alignment/>
    </xf>
    <xf numFmtId="0" fontId="0" fillId="8" borderId="108" xfId="0" applyFont="1" applyFill="1" applyBorder="1" applyAlignment="1" applyProtection="1">
      <alignment horizontal="left"/>
      <protection locked="0"/>
    </xf>
    <xf numFmtId="0" fontId="61" fillId="13" borderId="0" xfId="0" applyFont="1" applyFill="1" applyBorder="1" applyAlignment="1">
      <alignment vertical="center" wrapText="1"/>
    </xf>
    <xf numFmtId="0" fontId="0" fillId="0" borderId="61" xfId="0" applyBorder="1" applyAlignment="1">
      <alignment vertical="center" wrapText="1"/>
    </xf>
    <xf numFmtId="0" fontId="0" fillId="0" borderId="50" xfId="0" applyBorder="1" applyAlignment="1" applyProtection="1">
      <alignment/>
      <protection locked="0"/>
    </xf>
    <xf numFmtId="0" fontId="0" fillId="0" borderId="112" xfId="0" applyBorder="1" applyAlignment="1">
      <alignment/>
    </xf>
    <xf numFmtId="0" fontId="60" fillId="13" borderId="0" xfId="0" applyFont="1" applyFill="1" applyAlignment="1">
      <alignment horizontal="center"/>
    </xf>
    <xf numFmtId="0" fontId="0" fillId="8" borderId="106" xfId="0" applyFont="1" applyFill="1" applyBorder="1" applyAlignment="1" applyProtection="1">
      <alignment horizontal="left"/>
      <protection locked="0"/>
    </xf>
    <xf numFmtId="0" fontId="0" fillId="8" borderId="107" xfId="0" applyFont="1" applyFill="1" applyBorder="1" applyAlignment="1" applyProtection="1">
      <alignment horizontal="left"/>
      <protection locked="0"/>
    </xf>
    <xf numFmtId="0" fontId="0" fillId="0" borderId="107" xfId="0" applyFont="1" applyBorder="1" applyAlignment="1" applyProtection="1">
      <alignment horizontal="left"/>
      <protection locked="0"/>
    </xf>
    <xf numFmtId="0" fontId="0" fillId="0" borderId="108" xfId="0" applyFont="1" applyBorder="1" applyAlignment="1" applyProtection="1">
      <alignment horizontal="left"/>
      <protection locked="0"/>
    </xf>
    <xf numFmtId="0" fontId="60" fillId="13" borderId="0" xfId="0" applyFont="1" applyFill="1" applyAlignment="1">
      <alignment horizontal="center"/>
    </xf>
    <xf numFmtId="14" fontId="0" fillId="8" borderId="106" xfId="0" applyNumberFormat="1" applyFill="1" applyBorder="1" applyAlignment="1" applyProtection="1">
      <alignment horizontal="center" vertical="center"/>
      <protection locked="0"/>
    </xf>
    <xf numFmtId="0" fontId="0" fillId="8" borderId="107" xfId="0" applyFill="1" applyBorder="1" applyAlignment="1" applyProtection="1">
      <alignment horizontal="center" vertical="center"/>
      <protection locked="0"/>
    </xf>
    <xf numFmtId="0" fontId="0" fillId="8" borderId="108" xfId="0" applyFill="1" applyBorder="1" applyAlignment="1" applyProtection="1">
      <alignment horizontal="center" vertical="center"/>
      <protection locked="0"/>
    </xf>
    <xf numFmtId="0" fontId="60" fillId="13" borderId="0" xfId="0" applyFont="1" applyFill="1" applyAlignment="1">
      <alignment horizontal="left"/>
    </xf>
    <xf numFmtId="14" fontId="55" fillId="8" borderId="106" xfId="0" applyNumberFormat="1" applyFont="1" applyFill="1" applyBorder="1" applyAlignment="1" applyProtection="1">
      <alignment horizontal="center"/>
      <protection locked="0"/>
    </xf>
    <xf numFmtId="0" fontId="55" fillId="8" borderId="107" xfId="0" applyFont="1" applyFill="1" applyBorder="1" applyAlignment="1" applyProtection="1">
      <alignment horizontal="center"/>
      <protection locked="0"/>
    </xf>
    <xf numFmtId="0" fontId="55" fillId="8" borderId="108" xfId="0" applyFont="1" applyFill="1" applyBorder="1" applyAlignment="1" applyProtection="1">
      <alignment horizontal="center"/>
      <protection locked="0"/>
    </xf>
    <xf numFmtId="0" fontId="0" fillId="8" borderId="106" xfId="0" applyFont="1" applyFill="1" applyBorder="1" applyAlignment="1" applyProtection="1">
      <alignment horizontal="center"/>
      <protection locked="0"/>
    </xf>
    <xf numFmtId="0" fontId="57" fillId="13" borderId="113" xfId="0" applyFont="1" applyFill="1" applyBorder="1" applyAlignment="1">
      <alignment/>
    </xf>
    <xf numFmtId="0" fontId="55" fillId="0" borderId="113" xfId="0" applyFont="1" applyBorder="1" applyAlignment="1">
      <alignment/>
    </xf>
    <xf numFmtId="0" fontId="57" fillId="13" borderId="0" xfId="0" applyFont="1" applyFill="1" applyBorder="1" applyAlignment="1">
      <alignment horizontal="right"/>
    </xf>
    <xf numFmtId="0" fontId="23" fillId="13" borderId="0" xfId="0" applyFont="1" applyFill="1" applyAlignment="1">
      <alignment horizontal="center"/>
    </xf>
    <xf numFmtId="0" fontId="58" fillId="13" borderId="0" xfId="0" applyFont="1" applyFill="1" applyAlignment="1">
      <alignment horizontal="center"/>
    </xf>
    <xf numFmtId="0" fontId="57" fillId="13" borderId="113" xfId="0" applyFont="1" applyFill="1" applyBorder="1" applyAlignment="1">
      <alignment vertical="center" wrapText="1"/>
    </xf>
    <xf numFmtId="0" fontId="0" fillId="0" borderId="113" xfId="0" applyBorder="1" applyAlignment="1">
      <alignment vertical="center" wrapText="1"/>
    </xf>
    <xf numFmtId="0" fontId="0" fillId="8" borderId="107" xfId="0" applyFont="1" applyFill="1" applyBorder="1" applyAlignment="1" applyProtection="1">
      <alignment horizontal="center"/>
      <protection locked="0"/>
    </xf>
    <xf numFmtId="0" fontId="60" fillId="8" borderId="114" xfId="0" applyFont="1" applyFill="1" applyBorder="1" applyAlignment="1">
      <alignment horizontal="center"/>
    </xf>
    <xf numFmtId="0" fontId="60" fillId="8" borderId="113" xfId="0" applyFont="1" applyFill="1" applyBorder="1" applyAlignment="1">
      <alignment horizontal="center"/>
    </xf>
    <xf numFmtId="0" fontId="60" fillId="8" borderId="115" xfId="0" applyFont="1" applyFill="1" applyBorder="1" applyAlignment="1">
      <alignment horizontal="center"/>
    </xf>
    <xf numFmtId="0" fontId="60" fillId="8" borderId="51" xfId="0" applyFont="1" applyFill="1" applyBorder="1" applyAlignment="1">
      <alignment horizontal="center"/>
    </xf>
    <xf numFmtId="0" fontId="60" fillId="8" borderId="0" xfId="0" applyFont="1" applyFill="1" applyBorder="1" applyAlignment="1">
      <alignment horizontal="center"/>
    </xf>
    <xf numFmtId="0" fontId="60" fillId="8" borderId="61" xfId="0" applyFont="1" applyFill="1" applyBorder="1" applyAlignment="1">
      <alignment horizontal="center"/>
    </xf>
    <xf numFmtId="0" fontId="60" fillId="8" borderId="116" xfId="0" applyFont="1" applyFill="1" applyBorder="1" applyAlignment="1">
      <alignment horizontal="center"/>
    </xf>
    <xf numFmtId="0" fontId="60" fillId="8" borderId="112" xfId="0" applyFont="1" applyFill="1" applyBorder="1" applyAlignment="1">
      <alignment horizontal="center"/>
    </xf>
    <xf numFmtId="0" fontId="60" fillId="8" borderId="117" xfId="0" applyFont="1" applyFill="1" applyBorder="1" applyAlignment="1">
      <alignment horizontal="center"/>
    </xf>
    <xf numFmtId="0" fontId="55" fillId="8" borderId="47" xfId="0" applyFont="1" applyFill="1" applyBorder="1" applyAlignment="1">
      <alignment/>
    </xf>
    <xf numFmtId="0" fontId="56" fillId="8" borderId="47" xfId="0" applyFont="1" applyFill="1" applyBorder="1" applyAlignment="1">
      <alignment horizontal="center" vertical="center"/>
    </xf>
    <xf numFmtId="0" fontId="57" fillId="8" borderId="47" xfId="0" applyFont="1" applyFill="1" applyBorder="1" applyAlignment="1">
      <alignment horizontal="center" vertical="center"/>
    </xf>
    <xf numFmtId="0" fontId="12" fillId="0" borderId="0" xfId="0" applyFont="1" applyAlignment="1">
      <alignment/>
    </xf>
    <xf numFmtId="0" fontId="57" fillId="8" borderId="0" xfId="0" applyFont="1" applyFill="1" applyBorder="1" applyAlignment="1">
      <alignment horizontal="center"/>
    </xf>
    <xf numFmtId="0" fontId="57" fillId="8" borderId="49" xfId="0" applyFont="1" applyFill="1" applyBorder="1" applyAlignment="1">
      <alignment horizontal="center"/>
    </xf>
    <xf numFmtId="0" fontId="0" fillId="0" borderId="106" xfId="0" applyFont="1" applyBorder="1" applyAlignment="1">
      <alignment horizontal="center"/>
    </xf>
    <xf numFmtId="0" fontId="0" fillId="0" borderId="107" xfId="0" applyFont="1" applyBorder="1" applyAlignment="1">
      <alignment horizontal="center"/>
    </xf>
    <xf numFmtId="0" fontId="0" fillId="0" borderId="108" xfId="0" applyFont="1" applyBorder="1" applyAlignment="1">
      <alignment horizontal="center"/>
    </xf>
    <xf numFmtId="0" fontId="0" fillId="0" borderId="51" xfId="0" applyBorder="1" applyAlignment="1">
      <alignment/>
    </xf>
    <xf numFmtId="0" fontId="1" fillId="8" borderId="0" xfId="0" applyFont="1" applyFill="1" applyAlignment="1" applyProtection="1">
      <alignment horizontal="center"/>
      <protection/>
    </xf>
    <xf numFmtId="0" fontId="12" fillId="8" borderId="0" xfId="0" applyFont="1" applyFill="1" applyAlignment="1" applyProtection="1">
      <alignment horizontal="left" wrapText="1"/>
      <protection/>
    </xf>
    <xf numFmtId="0" fontId="0" fillId="8" borderId="0" xfId="0" applyFill="1" applyAlignment="1" applyProtection="1">
      <alignment wrapText="1"/>
      <protection/>
    </xf>
    <xf numFmtId="0" fontId="12" fillId="8" borderId="0" xfId="0" applyFont="1" applyFill="1" applyAlignment="1" applyProtection="1">
      <alignment/>
      <protection/>
    </xf>
    <xf numFmtId="0" fontId="53" fillId="8" borderId="0" xfId="0" applyFont="1" applyFill="1" applyAlignment="1" applyProtection="1">
      <alignment wrapText="1"/>
      <protection/>
    </xf>
    <xf numFmtId="0" fontId="53" fillId="8" borderId="0" xfId="0" applyFont="1" applyFill="1" applyAlignment="1" applyProtection="1">
      <alignment/>
      <protection/>
    </xf>
    <xf numFmtId="0" fontId="12" fillId="8" borderId="0" xfId="0" applyFont="1" applyFill="1" applyAlignment="1" applyProtection="1">
      <alignment/>
      <protection/>
    </xf>
    <xf numFmtId="14" fontId="0" fillId="8" borderId="33" xfId="0" applyNumberFormat="1" applyFill="1" applyBorder="1" applyAlignment="1" applyProtection="1">
      <alignment horizontal="center"/>
      <protection locked="0"/>
    </xf>
    <xf numFmtId="0" fontId="0" fillId="8" borderId="33" xfId="0" applyFill="1" applyBorder="1" applyAlignment="1" applyProtection="1">
      <alignment horizontal="center"/>
      <protection locked="0"/>
    </xf>
    <xf numFmtId="0" fontId="0" fillId="8" borderId="0" xfId="0" applyFill="1" applyBorder="1" applyAlignment="1" applyProtection="1">
      <alignment horizontal="center"/>
      <protection locked="0"/>
    </xf>
    <xf numFmtId="0" fontId="0" fillId="8" borderId="33" xfId="0" applyFill="1" applyBorder="1" applyAlignment="1" applyProtection="1">
      <alignment/>
      <protection/>
    </xf>
    <xf numFmtId="0" fontId="31" fillId="8" borderId="118" xfId="0" applyFont="1" applyFill="1" applyBorder="1" applyAlignment="1" applyProtection="1">
      <alignment horizontal="center"/>
      <protection/>
    </xf>
    <xf numFmtId="0" fontId="0" fillId="0" borderId="118" xfId="0" applyBorder="1" applyAlignment="1">
      <alignment horizontal="center"/>
    </xf>
    <xf numFmtId="0" fontId="31" fillId="2" borderId="93" xfId="0" applyFont="1" applyFill="1" applyBorder="1" applyAlignment="1">
      <alignment vertical="center" wrapText="1"/>
    </xf>
    <xf numFmtId="0" fontId="31" fillId="2" borderId="33" xfId="0" applyFont="1" applyFill="1" applyBorder="1" applyAlignment="1">
      <alignment vertical="center" wrapText="1"/>
    </xf>
    <xf numFmtId="0" fontId="0" fillId="0" borderId="58" xfId="0" applyBorder="1" applyAlignment="1">
      <alignment vertical="center" wrapText="1"/>
    </xf>
    <xf numFmtId="0" fontId="0" fillId="0" borderId="54" xfId="0" applyBorder="1" applyAlignment="1">
      <alignment vertical="center" wrapText="1"/>
    </xf>
    <xf numFmtId="3" fontId="84" fillId="2" borderId="33" xfId="0" applyNumberFormat="1" applyFont="1" applyFill="1" applyBorder="1" applyAlignment="1" applyProtection="1">
      <alignment horizontal="center" vertical="center"/>
      <protection locked="0"/>
    </xf>
    <xf numFmtId="3" fontId="84" fillId="2" borderId="94" xfId="0" applyNumberFormat="1" applyFont="1" applyFill="1" applyBorder="1" applyAlignment="1" applyProtection="1">
      <alignment horizontal="center" vertical="center"/>
      <protection locked="0"/>
    </xf>
    <xf numFmtId="3" fontId="84" fillId="2" borderId="54" xfId="0" applyNumberFormat="1" applyFont="1" applyFill="1" applyBorder="1" applyAlignment="1" applyProtection="1">
      <alignment horizontal="center" vertical="center"/>
      <protection locked="0"/>
    </xf>
    <xf numFmtId="3" fontId="84" fillId="2" borderId="89" xfId="0" applyNumberFormat="1" applyFont="1" applyFill="1" applyBorder="1" applyAlignment="1" applyProtection="1">
      <alignment horizontal="center" vertical="center"/>
      <protection locked="0"/>
    </xf>
    <xf numFmtId="0" fontId="31" fillId="2" borderId="37" xfId="0" applyFont="1" applyFill="1" applyBorder="1" applyAlignment="1">
      <alignment vertical="center"/>
    </xf>
    <xf numFmtId="0" fontId="0" fillId="2" borderId="32" xfId="0" applyFill="1" applyBorder="1" applyAlignment="1">
      <alignment vertical="center"/>
    </xf>
    <xf numFmtId="14" fontId="84" fillId="2" borderId="32" xfId="0" applyNumberFormat="1" applyFont="1" applyFill="1" applyBorder="1" applyAlignment="1" applyProtection="1">
      <alignment horizontal="center" vertical="center"/>
      <protection locked="0"/>
    </xf>
    <xf numFmtId="0" fontId="84" fillId="2" borderId="95" xfId="0" applyFont="1" applyFill="1" applyBorder="1" applyAlignment="1" applyProtection="1">
      <alignment horizontal="center" vertical="center"/>
      <protection locked="0"/>
    </xf>
    <xf numFmtId="0" fontId="84" fillId="2" borderId="32" xfId="0" applyFont="1" applyFill="1" applyBorder="1" applyAlignment="1" applyProtection="1">
      <alignment horizontal="center" vertical="center"/>
      <protection locked="0"/>
    </xf>
    <xf numFmtId="0" fontId="31" fillId="2" borderId="93" xfId="0" applyFont="1" applyFill="1" applyBorder="1" applyAlignment="1" applyProtection="1">
      <alignment vertical="center" wrapText="1"/>
      <protection/>
    </xf>
    <xf numFmtId="0" fontId="31" fillId="2" borderId="33" xfId="0" applyFont="1" applyFill="1" applyBorder="1" applyAlignment="1" applyProtection="1">
      <alignment vertical="center" wrapText="1"/>
      <protection/>
    </xf>
    <xf numFmtId="0" fontId="75" fillId="2" borderId="0" xfId="0" applyFont="1" applyFill="1" applyBorder="1" applyAlignment="1" applyProtection="1">
      <alignment horizontal="center"/>
      <protection/>
    </xf>
    <xf numFmtId="0" fontId="79" fillId="2" borderId="54" xfId="0" applyFont="1" applyFill="1" applyBorder="1" applyAlignment="1" applyProtection="1">
      <alignment horizontal="center"/>
      <protection/>
    </xf>
    <xf numFmtId="0" fontId="31" fillId="2" borderId="93" xfId="0" applyFont="1" applyFill="1" applyBorder="1" applyAlignment="1" applyProtection="1">
      <alignment/>
      <protection/>
    </xf>
    <xf numFmtId="0" fontId="31" fillId="4" borderId="93" xfId="0" applyFont="1" applyFill="1" applyBorder="1" applyAlignment="1">
      <alignment vertical="center" wrapText="1"/>
    </xf>
    <xf numFmtId="0" fontId="31" fillId="4" borderId="47" xfId="0" applyFont="1" applyFill="1" applyBorder="1" applyAlignment="1">
      <alignment vertical="center" wrapText="1"/>
    </xf>
    <xf numFmtId="0" fontId="31" fillId="4" borderId="58" xfId="0" applyFont="1" applyFill="1" applyBorder="1" applyAlignment="1">
      <alignment vertical="center" wrapText="1"/>
    </xf>
    <xf numFmtId="0" fontId="31" fillId="4" borderId="33" xfId="0" applyFont="1" applyFill="1" applyBorder="1" applyAlignment="1">
      <alignment/>
    </xf>
    <xf numFmtId="0" fontId="31" fillId="4" borderId="94" xfId="0" applyFont="1" applyFill="1" applyBorder="1" applyAlignment="1">
      <alignment/>
    </xf>
    <xf numFmtId="0" fontId="31" fillId="4" borderId="49" xfId="0" applyFont="1" applyFill="1" applyBorder="1" applyAlignment="1">
      <alignment/>
    </xf>
    <xf numFmtId="0" fontId="31" fillId="4" borderId="89" xfId="0" applyFont="1" applyFill="1" applyBorder="1" applyAlignment="1">
      <alignment/>
    </xf>
    <xf numFmtId="0" fontId="75" fillId="2" borderId="47" xfId="0" applyFont="1" applyFill="1" applyBorder="1" applyAlignment="1" applyProtection="1">
      <alignment vertical="center"/>
      <protection locked="0"/>
    </xf>
    <xf numFmtId="0" fontId="75" fillId="0" borderId="0" xfId="0" applyFont="1" applyAlignment="1" applyProtection="1">
      <alignment vertical="center"/>
      <protection locked="0"/>
    </xf>
    <xf numFmtId="0" fontId="75" fillId="0" borderId="49" xfId="0" applyFont="1" applyBorder="1" applyAlignment="1" applyProtection="1">
      <alignment vertical="center"/>
      <protection locked="0"/>
    </xf>
    <xf numFmtId="0" fontId="75" fillId="0" borderId="58" xfId="0" applyFont="1" applyBorder="1" applyAlignment="1" applyProtection="1">
      <alignment vertical="center"/>
      <protection locked="0"/>
    </xf>
    <xf numFmtId="0" fontId="75" fillId="0" borderId="54" xfId="0" applyFont="1" applyBorder="1" applyAlignment="1" applyProtection="1">
      <alignment vertical="center"/>
      <protection locked="0"/>
    </xf>
    <xf numFmtId="0" fontId="75" fillId="0" borderId="89" xfId="0" applyFont="1" applyBorder="1" applyAlignment="1" applyProtection="1">
      <alignment vertical="center"/>
      <protection locked="0"/>
    </xf>
    <xf numFmtId="0" fontId="75" fillId="0" borderId="37" xfId="0" applyFont="1" applyBorder="1" applyAlignment="1" applyProtection="1">
      <alignment horizontal="center"/>
      <protection locked="0"/>
    </xf>
    <xf numFmtId="0" fontId="75" fillId="0" borderId="32" xfId="0" applyFont="1" applyBorder="1" applyAlignment="1" applyProtection="1">
      <alignment horizontal="center"/>
      <protection locked="0"/>
    </xf>
    <xf numFmtId="0" fontId="75" fillId="0" borderId="95" xfId="0" applyFont="1" applyBorder="1" applyAlignment="1" applyProtection="1">
      <alignment horizontal="center"/>
      <protection locked="0"/>
    </xf>
    <xf numFmtId="0" fontId="31" fillId="4" borderId="54" xfId="0" applyFont="1" applyFill="1" applyBorder="1" applyAlignment="1">
      <alignment/>
    </xf>
    <xf numFmtId="0" fontId="0" fillId="2" borderId="0" xfId="0" applyFill="1" applyAlignment="1" applyProtection="1">
      <alignment/>
      <protection/>
    </xf>
    <xf numFmtId="0" fontId="83" fillId="2" borderId="0" xfId="0" applyFont="1" applyFill="1" applyAlignment="1" applyProtection="1">
      <alignment horizontal="center"/>
      <protection/>
    </xf>
    <xf numFmtId="0" fontId="75" fillId="2" borderId="0" xfId="0" applyFont="1" applyFill="1" applyAlignment="1" applyProtection="1">
      <alignment horizontal="center"/>
      <protection/>
    </xf>
    <xf numFmtId="49" fontId="14" fillId="16" borderId="119" xfId="24" applyNumberFormat="1" applyFont="1" applyFill="1" applyBorder="1" applyAlignment="1" applyProtection="1">
      <alignment horizontal="center" vertical="center"/>
      <protection locked="0"/>
    </xf>
    <xf numFmtId="49" fontId="79" fillId="16" borderId="120" xfId="0" applyNumberFormat="1" applyFont="1" applyFill="1" applyBorder="1" applyAlignment="1" applyProtection="1">
      <alignment horizontal="center" vertical="center"/>
      <protection locked="0"/>
    </xf>
    <xf numFmtId="0" fontId="8" fillId="14" borderId="62" xfId="24" applyFont="1" applyFill="1" applyBorder="1" applyAlignment="1" applyProtection="1">
      <alignment horizontal="center"/>
      <protection/>
    </xf>
    <xf numFmtId="14" fontId="1" fillId="8" borderId="0" xfId="0" applyNumberFormat="1" applyFont="1" applyFill="1" applyBorder="1" applyAlignment="1" applyProtection="1">
      <alignment horizontal="center"/>
      <protection locked="0"/>
    </xf>
    <xf numFmtId="0" fontId="1" fillId="8" borderId="0" xfId="0" applyFont="1" applyFill="1" applyBorder="1" applyAlignment="1" applyProtection="1">
      <alignment horizontal="center"/>
      <protection locked="0"/>
    </xf>
    <xf numFmtId="0" fontId="8" fillId="14" borderId="0" xfId="24" applyFont="1" applyFill="1" applyBorder="1" applyAlignment="1" applyProtection="1">
      <alignment horizontal="right"/>
      <protection/>
    </xf>
    <xf numFmtId="0" fontId="8" fillId="14" borderId="0" xfId="24" applyFont="1" applyFill="1" applyBorder="1" applyAlignment="1" applyProtection="1">
      <alignment/>
      <protection/>
    </xf>
    <xf numFmtId="0" fontId="0" fillId="8" borderId="66" xfId="0" applyFill="1" applyBorder="1" applyAlignment="1">
      <alignment/>
    </xf>
    <xf numFmtId="0" fontId="77" fillId="14" borderId="0" xfId="24" applyFont="1" applyFill="1" applyBorder="1" applyAlignment="1">
      <alignment horizontal="center"/>
    </xf>
    <xf numFmtId="0" fontId="78" fillId="0" borderId="0" xfId="0" applyFont="1" applyAlignment="1">
      <alignment/>
    </xf>
    <xf numFmtId="0" fontId="0" fillId="0" borderId="66" xfId="0" applyBorder="1" applyAlignment="1">
      <alignment/>
    </xf>
    <xf numFmtId="49" fontId="7" fillId="16" borderId="67" xfId="24" applyNumberFormat="1" applyFont="1" applyFill="1" applyBorder="1" applyAlignment="1" applyProtection="1">
      <alignment horizontal="left" vertical="center"/>
      <protection locked="0"/>
    </xf>
    <xf numFmtId="0" fontId="0" fillId="16" borderId="67" xfId="0" applyFill="1" applyBorder="1" applyAlignment="1" applyProtection="1">
      <alignment horizontal="left" vertical="center"/>
      <protection locked="0"/>
    </xf>
    <xf numFmtId="0" fontId="9" fillId="14" borderId="62" xfId="24" applyFont="1" applyFill="1" applyBorder="1" applyAlignment="1">
      <alignment vertical="center"/>
    </xf>
    <xf numFmtId="0" fontId="7" fillId="16" borderId="0" xfId="24" applyFont="1" applyFill="1" applyBorder="1" applyAlignment="1" applyProtection="1">
      <alignment vertical="center"/>
      <protection locked="0"/>
    </xf>
    <xf numFmtId="0" fontId="0" fillId="16" borderId="0" xfId="0" applyFill="1" applyBorder="1" applyAlignment="1" applyProtection="1">
      <alignment vertical="center"/>
      <protection locked="0"/>
    </xf>
    <xf numFmtId="0" fontId="7" fillId="14" borderId="62" xfId="24" applyFont="1" applyFill="1" applyBorder="1" applyAlignment="1" applyProtection="1">
      <alignment horizontal="left" vertical="center"/>
      <protection/>
    </xf>
    <xf numFmtId="0" fontId="0" fillId="0" borderId="0" xfId="0" applyBorder="1" applyAlignment="1" applyProtection="1">
      <alignment vertical="center"/>
      <protection/>
    </xf>
    <xf numFmtId="0" fontId="0" fillId="0" borderId="66" xfId="0" applyBorder="1" applyAlignment="1" applyProtection="1">
      <alignment vertical="center"/>
      <protection/>
    </xf>
    <xf numFmtId="0" fontId="74" fillId="15" borderId="0" xfId="0" applyFont="1" applyFill="1" applyAlignment="1">
      <alignment horizontal="center"/>
    </xf>
    <xf numFmtId="0" fontId="1" fillId="15" borderId="0" xfId="0" applyFont="1" applyFill="1" applyAlignment="1">
      <alignment horizontal="center"/>
    </xf>
    <xf numFmtId="0" fontId="48" fillId="14" borderId="67" xfId="24" applyFont="1" applyFill="1" applyBorder="1" applyAlignment="1">
      <alignment horizontal="right"/>
    </xf>
    <xf numFmtId="0" fontId="0" fillId="0" borderId="67" xfId="0" applyBorder="1" applyAlignment="1">
      <alignment horizontal="right"/>
    </xf>
    <xf numFmtId="0" fontId="47" fillId="16" borderId="0" xfId="24" applyFont="1" applyFill="1" applyAlignment="1" applyProtection="1">
      <alignment horizontal="center"/>
      <protection locked="0"/>
    </xf>
    <xf numFmtId="0" fontId="0" fillId="8" borderId="0" xfId="0" applyFill="1" applyAlignment="1" applyProtection="1">
      <alignment horizontal="center"/>
      <protection locked="0"/>
    </xf>
    <xf numFmtId="0" fontId="15" fillId="14" borderId="63" xfId="24" applyFont="1" applyFill="1" applyBorder="1" applyAlignment="1" applyProtection="1">
      <alignment vertical="center"/>
      <protection/>
    </xf>
    <xf numFmtId="0" fontId="31" fillId="0" borderId="67" xfId="0" applyFont="1" applyBorder="1" applyAlignment="1" applyProtection="1">
      <alignment vertical="center"/>
      <protection/>
    </xf>
    <xf numFmtId="0" fontId="0" fillId="0" borderId="67" xfId="0" applyBorder="1" applyAlignment="1" applyProtection="1">
      <alignment vertical="center"/>
      <protection/>
    </xf>
    <xf numFmtId="0" fontId="9" fillId="14" borderId="121" xfId="24" applyFont="1" applyFill="1" applyBorder="1" applyAlignment="1">
      <alignment vertical="center"/>
    </xf>
    <xf numFmtId="0" fontId="9" fillId="14" borderId="68" xfId="24" applyFont="1" applyFill="1" applyBorder="1" applyAlignment="1">
      <alignment vertical="center"/>
    </xf>
    <xf numFmtId="0" fontId="0" fillId="15" borderId="68" xfId="0" applyFill="1" applyBorder="1" applyAlignment="1">
      <alignment vertical="center"/>
    </xf>
    <xf numFmtId="0" fontId="0" fillId="0" borderId="68" xfId="0" applyBorder="1" applyAlignment="1">
      <alignment vertical="center"/>
    </xf>
    <xf numFmtId="0" fontId="0" fillId="0" borderId="69" xfId="0" applyBorder="1" applyAlignment="1">
      <alignment vertical="center"/>
    </xf>
    <xf numFmtId="0" fontId="51" fillId="14" borderId="67" xfId="24" applyFont="1" applyFill="1" applyBorder="1" applyAlignment="1">
      <alignment horizontal="left"/>
    </xf>
    <xf numFmtId="0" fontId="15" fillId="14" borderId="62" xfId="24" applyFont="1" applyFill="1" applyBorder="1" applyAlignment="1" applyProtection="1">
      <alignment vertical="center"/>
      <protection/>
    </xf>
    <xf numFmtId="0" fontId="31" fillId="0" borderId="0" xfId="0" applyFont="1" applyAlignment="1" applyProtection="1">
      <alignment vertical="center"/>
      <protection/>
    </xf>
    <xf numFmtId="0" fontId="31" fillId="0" borderId="66" xfId="0" applyFont="1" applyBorder="1" applyAlignment="1" applyProtection="1">
      <alignment vertical="center"/>
      <protection/>
    </xf>
    <xf numFmtId="1" fontId="12" fillId="15" borderId="0" xfId="0" applyNumberFormat="1" applyFont="1" applyFill="1" applyBorder="1" applyAlignment="1" applyProtection="1">
      <alignment horizontal="right" vertical="center"/>
      <protection/>
    </xf>
    <xf numFmtId="0" fontId="0" fillId="0" borderId="0" xfId="0" applyAlignment="1" applyProtection="1">
      <alignment vertical="center"/>
      <protection/>
    </xf>
    <xf numFmtId="1" fontId="9" fillId="14" borderId="67" xfId="24" applyNumberFormat="1" applyFont="1" applyFill="1" applyBorder="1" applyAlignment="1" applyProtection="1">
      <alignment horizontal="right" vertical="center"/>
      <protection/>
    </xf>
    <xf numFmtId="0" fontId="0" fillId="0" borderId="70" xfId="0" applyBorder="1" applyAlignment="1" applyProtection="1">
      <alignment vertical="center"/>
      <protection/>
    </xf>
    <xf numFmtId="0" fontId="47" fillId="14" borderId="121" xfId="24" applyFont="1" applyFill="1" applyBorder="1" applyAlignment="1">
      <alignment horizontal="center" vertical="top"/>
    </xf>
    <xf numFmtId="0" fontId="0" fillId="0" borderId="68" xfId="0" applyBorder="1" applyAlignment="1">
      <alignment horizontal="center"/>
    </xf>
    <xf numFmtId="0" fontId="0" fillId="0" borderId="69" xfId="0" applyBorder="1" applyAlignment="1">
      <alignment horizontal="center"/>
    </xf>
    <xf numFmtId="0" fontId="0" fillId="0" borderId="62" xfId="0" applyBorder="1" applyAlignment="1">
      <alignment horizontal="center"/>
    </xf>
    <xf numFmtId="0" fontId="0" fillId="0" borderId="66" xfId="0" applyBorder="1" applyAlignment="1">
      <alignment horizontal="center"/>
    </xf>
    <xf numFmtId="0" fontId="47" fillId="14" borderId="63" xfId="24" applyFont="1" applyFill="1" applyBorder="1" applyAlignment="1">
      <alignment horizontal="center"/>
    </xf>
    <xf numFmtId="0" fontId="0" fillId="0" borderId="67" xfId="0" applyBorder="1" applyAlignment="1">
      <alignment horizontal="center"/>
    </xf>
    <xf numFmtId="0" fontId="0" fillId="0" borderId="70" xfId="0" applyBorder="1" applyAlignment="1">
      <alignment horizontal="center"/>
    </xf>
    <xf numFmtId="0" fontId="9" fillId="14" borderId="68" xfId="24" applyFont="1" applyFill="1" applyBorder="1" applyAlignment="1">
      <alignment horizontal="right" vertical="center"/>
    </xf>
    <xf numFmtId="0" fontId="15" fillId="14" borderId="121" xfId="24" applyFont="1" applyFill="1" applyBorder="1" applyAlignment="1" applyProtection="1">
      <alignment vertical="center"/>
      <protection/>
    </xf>
    <xf numFmtId="0" fontId="31" fillId="0" borderId="68" xfId="0" applyFont="1" applyBorder="1" applyAlignment="1" applyProtection="1">
      <alignment vertical="center"/>
      <protection/>
    </xf>
    <xf numFmtId="0" fontId="0" fillId="0" borderId="68" xfId="0" applyBorder="1" applyAlignment="1" applyProtection="1">
      <alignment vertical="center"/>
      <protection/>
    </xf>
    <xf numFmtId="1" fontId="7" fillId="16" borderId="0" xfId="24" applyNumberFormat="1" applyFont="1" applyFill="1" applyBorder="1" applyAlignment="1" applyProtection="1">
      <alignment vertical="center"/>
      <protection locked="0"/>
    </xf>
    <xf numFmtId="1" fontId="0" fillId="16" borderId="0" xfId="0" applyNumberFormat="1" applyFill="1" applyBorder="1" applyAlignment="1" applyProtection="1">
      <alignment vertical="center"/>
      <protection locked="0"/>
    </xf>
    <xf numFmtId="1" fontId="7" fillId="16" borderId="67" xfId="24" applyNumberFormat="1" applyFont="1" applyFill="1" applyBorder="1" applyAlignment="1" applyProtection="1">
      <alignment horizontal="left" vertical="center"/>
      <protection locked="0"/>
    </xf>
    <xf numFmtId="1" fontId="0" fillId="16" borderId="67" xfId="0" applyNumberFormat="1" applyFill="1" applyBorder="1" applyAlignment="1" applyProtection="1">
      <alignment horizontal="left" vertical="center"/>
      <protection locked="0"/>
    </xf>
    <xf numFmtId="1" fontId="7" fillId="16" borderId="65" xfId="24" applyNumberFormat="1" applyFont="1" applyFill="1" applyBorder="1" applyAlignment="1" applyProtection="1">
      <alignment horizontal="left" vertical="center"/>
      <protection locked="0"/>
    </xf>
    <xf numFmtId="1" fontId="0" fillId="16" borderId="65" xfId="0" applyNumberFormat="1" applyFill="1" applyBorder="1" applyAlignment="1" applyProtection="1">
      <alignment horizontal="left" vertical="center"/>
      <protection locked="0"/>
    </xf>
    <xf numFmtId="0" fontId="9" fillId="14" borderId="0" xfId="24" applyFont="1" applyFill="1" applyBorder="1" applyAlignment="1">
      <alignment vertical="center"/>
    </xf>
    <xf numFmtId="0" fontId="9" fillId="14" borderId="66" xfId="24" applyFont="1" applyFill="1" applyBorder="1" applyAlignment="1">
      <alignment vertical="center"/>
    </xf>
    <xf numFmtId="1" fontId="12" fillId="15" borderId="0" xfId="0" applyNumberFormat="1" applyFont="1" applyFill="1" applyBorder="1" applyAlignment="1">
      <alignment horizontal="right" vertical="center"/>
    </xf>
    <xf numFmtId="0" fontId="8" fillId="14" borderId="62" xfId="24" applyFont="1" applyFill="1" applyBorder="1" applyAlignment="1">
      <alignment vertical="center"/>
    </xf>
    <xf numFmtId="0" fontId="8" fillId="14" borderId="0" xfId="24" applyFont="1" applyFill="1" applyBorder="1" applyAlignment="1">
      <alignment vertical="center"/>
    </xf>
    <xf numFmtId="0" fontId="0" fillId="0" borderId="66" xfId="0" applyBorder="1" applyAlignment="1">
      <alignment vertical="center"/>
    </xf>
    <xf numFmtId="0" fontId="8" fillId="14" borderId="62" xfId="24" applyFont="1" applyFill="1" applyBorder="1" applyAlignment="1">
      <alignment vertical="center"/>
    </xf>
    <xf numFmtId="0" fontId="12" fillId="15" borderId="0" xfId="0" applyFont="1" applyFill="1" applyBorder="1" applyAlignment="1">
      <alignment vertical="center"/>
    </xf>
    <xf numFmtId="0" fontId="12" fillId="15" borderId="66" xfId="0" applyFont="1" applyFill="1" applyBorder="1" applyAlignment="1">
      <alignment vertical="center"/>
    </xf>
    <xf numFmtId="0" fontId="15" fillId="14" borderId="67" xfId="24" applyFont="1" applyFill="1" applyBorder="1" applyAlignment="1">
      <alignment horizontal="center" vertical="center"/>
    </xf>
    <xf numFmtId="0" fontId="0" fillId="0" borderId="67" xfId="0" applyBorder="1" applyAlignment="1">
      <alignment horizontal="center" vertical="center"/>
    </xf>
    <xf numFmtId="0" fontId="14" fillId="14" borderId="0" xfId="24" applyFont="1" applyFill="1" applyBorder="1" applyAlignment="1">
      <alignment vertical="center"/>
    </xf>
    <xf numFmtId="0" fontId="0" fillId="0" borderId="0" xfId="0" applyFont="1" applyBorder="1" applyAlignment="1">
      <alignment vertical="center"/>
    </xf>
    <xf numFmtId="0" fontId="0" fillId="0" borderId="66" xfId="0" applyFont="1" applyBorder="1" applyAlignment="1">
      <alignment vertical="center"/>
    </xf>
    <xf numFmtId="0" fontId="15" fillId="16" borderId="67" xfId="24" applyFont="1" applyFill="1" applyBorder="1" applyAlignment="1" applyProtection="1">
      <alignment horizontal="center" vertical="center"/>
      <protection locked="0"/>
    </xf>
    <xf numFmtId="0" fontId="0" fillId="8" borderId="67" xfId="0" applyFill="1" applyBorder="1" applyAlignment="1" applyProtection="1">
      <alignment horizontal="center" vertical="center"/>
      <protection locked="0"/>
    </xf>
    <xf numFmtId="0" fontId="15" fillId="14" borderId="0" xfId="24" applyFont="1" applyFill="1" applyBorder="1" applyAlignment="1">
      <alignment vertical="center"/>
    </xf>
    <xf numFmtId="0" fontId="31" fillId="0" borderId="0" xfId="0" applyFont="1" applyBorder="1" applyAlignment="1" applyProtection="1">
      <alignment vertical="center"/>
      <protection/>
    </xf>
    <xf numFmtId="0" fontId="14" fillId="14" borderId="0" xfId="24" applyFont="1" applyFill="1" applyBorder="1" applyAlignment="1">
      <alignment vertical="center"/>
    </xf>
    <xf numFmtId="2" fontId="14" fillId="16" borderId="0" xfId="24" applyNumberFormat="1" applyFont="1" applyFill="1" applyBorder="1" applyAlignment="1" applyProtection="1">
      <alignment vertical="center"/>
      <protection locked="0"/>
    </xf>
    <xf numFmtId="0" fontId="0" fillId="16" borderId="0" xfId="0" applyFill="1" applyAlignment="1" applyProtection="1">
      <alignment vertical="center"/>
      <protection locked="0"/>
    </xf>
    <xf numFmtId="0" fontId="27" fillId="14" borderId="63" xfId="24" applyFont="1" applyFill="1" applyBorder="1" applyAlignment="1">
      <alignment horizontal="center"/>
    </xf>
    <xf numFmtId="0" fontId="27" fillId="14" borderId="67" xfId="24" applyFont="1" applyFill="1" applyBorder="1" applyAlignment="1">
      <alignment horizontal="center"/>
    </xf>
    <xf numFmtId="0" fontId="27" fillId="14" borderId="70" xfId="24" applyFont="1" applyFill="1" applyBorder="1" applyAlignment="1">
      <alignment horizontal="center"/>
    </xf>
    <xf numFmtId="0" fontId="45" fillId="14" borderId="0" xfId="24" applyFont="1" applyFill="1" applyAlignment="1">
      <alignment/>
    </xf>
    <xf numFmtId="1" fontId="7" fillId="14" borderId="62" xfId="24" applyNumberFormat="1" applyFont="1" applyFill="1" applyBorder="1" applyAlignment="1" applyProtection="1">
      <alignment horizontal="left" vertical="center"/>
      <protection/>
    </xf>
    <xf numFmtId="1" fontId="0" fillId="0" borderId="0" xfId="0" applyNumberFormat="1" applyBorder="1" applyAlignment="1" applyProtection="1">
      <alignment vertical="center"/>
      <protection/>
    </xf>
    <xf numFmtId="1" fontId="0" fillId="0" borderId="66" xfId="0" applyNumberFormat="1" applyBorder="1" applyAlignment="1" applyProtection="1">
      <alignment vertical="center"/>
      <protection/>
    </xf>
    <xf numFmtId="0" fontId="7" fillId="16" borderId="122" xfId="24" applyFont="1" applyFill="1" applyBorder="1" applyAlignment="1" applyProtection="1">
      <alignment horizontal="center" vertical="center"/>
      <protection locked="0"/>
    </xf>
    <xf numFmtId="0" fontId="0" fillId="16" borderId="123" xfId="0" applyFont="1" applyFill="1" applyBorder="1" applyAlignment="1" applyProtection="1">
      <alignment horizontal="center" vertical="center"/>
      <protection locked="0"/>
    </xf>
    <xf numFmtId="0" fontId="1" fillId="14" borderId="0" xfId="0" applyFont="1" applyFill="1" applyBorder="1" applyAlignment="1">
      <alignment horizontal="center"/>
    </xf>
    <xf numFmtId="0" fontId="9" fillId="14" borderId="62" xfId="24" applyFont="1" applyFill="1" applyBorder="1" applyAlignment="1">
      <alignment/>
    </xf>
    <xf numFmtId="0" fontId="9" fillId="14" borderId="0" xfId="24" applyFont="1" applyFill="1" applyBorder="1" applyAlignment="1">
      <alignment/>
    </xf>
    <xf numFmtId="0" fontId="9" fillId="14" borderId="66" xfId="24" applyFont="1" applyFill="1" applyBorder="1" applyAlignment="1">
      <alignment/>
    </xf>
    <xf numFmtId="0" fontId="49" fillId="14" borderId="0" xfId="24" applyFont="1" applyFill="1" applyAlignment="1">
      <alignment horizontal="center"/>
    </xf>
    <xf numFmtId="0" fontId="50" fillId="14" borderId="0" xfId="0" applyFont="1" applyFill="1" applyAlignment="1">
      <alignment horizontal="center"/>
    </xf>
    <xf numFmtId="0" fontId="0" fillId="0" borderId="0" xfId="0" applyFont="1" applyAlignment="1">
      <alignment vertical="center"/>
    </xf>
    <xf numFmtId="0" fontId="9" fillId="14" borderId="124" xfId="24" applyFont="1" applyFill="1" applyBorder="1" applyAlignment="1">
      <alignment vertical="center" wrapText="1"/>
    </xf>
    <xf numFmtId="0" fontId="9" fillId="14" borderId="125" xfId="24" applyFont="1" applyFill="1" applyBorder="1" applyAlignment="1">
      <alignment vertical="center" wrapText="1"/>
    </xf>
    <xf numFmtId="0" fontId="9" fillId="14" borderId="126" xfId="24" applyFont="1" applyFill="1" applyBorder="1" applyAlignment="1">
      <alignment vertical="center" wrapText="1"/>
    </xf>
    <xf numFmtId="0" fontId="14" fillId="14" borderId="121" xfId="24" applyFont="1" applyFill="1" applyBorder="1" applyAlignment="1">
      <alignment vertical="center"/>
    </xf>
    <xf numFmtId="0" fontId="14" fillId="14" borderId="68" xfId="24" applyFont="1" applyFill="1" applyBorder="1" applyAlignment="1">
      <alignment vertical="center"/>
    </xf>
    <xf numFmtId="0" fontId="14" fillId="14" borderId="69" xfId="24" applyFont="1" applyFill="1" applyBorder="1" applyAlignment="1">
      <alignment vertical="center"/>
    </xf>
    <xf numFmtId="49" fontId="6" fillId="14" borderId="28" xfId="24" applyNumberFormat="1" applyFont="1" applyFill="1" applyBorder="1" applyAlignment="1" applyProtection="1">
      <alignment horizontal="left" vertical="center"/>
      <protection/>
    </xf>
    <xf numFmtId="49" fontId="6" fillId="14" borderId="0" xfId="24" applyNumberFormat="1" applyFont="1" applyFill="1" applyBorder="1" applyAlignment="1" applyProtection="1">
      <alignment horizontal="left" vertical="center"/>
      <protection/>
    </xf>
    <xf numFmtId="49" fontId="6" fillId="14" borderId="66" xfId="24" applyNumberFormat="1" applyFont="1" applyFill="1" applyBorder="1" applyAlignment="1" applyProtection="1">
      <alignment horizontal="left" vertical="center"/>
      <protection/>
    </xf>
    <xf numFmtId="49" fontId="9" fillId="14" borderId="28" xfId="24" applyNumberFormat="1" applyFont="1" applyFill="1" applyBorder="1" applyAlignment="1" applyProtection="1">
      <alignment horizontal="left" vertical="center"/>
      <protection/>
    </xf>
    <xf numFmtId="49" fontId="9" fillId="14" borderId="0" xfId="24" applyNumberFormat="1" applyFont="1" applyFill="1" applyBorder="1" applyAlignment="1" applyProtection="1">
      <alignment horizontal="left" vertical="center"/>
      <protection/>
    </xf>
    <xf numFmtId="49" fontId="9" fillId="14" borderId="66" xfId="24" applyNumberFormat="1" applyFont="1" applyFill="1" applyBorder="1" applyAlignment="1" applyProtection="1">
      <alignment horizontal="left" vertical="center"/>
      <protection/>
    </xf>
    <xf numFmtId="0" fontId="12" fillId="14" borderId="68" xfId="0" applyFont="1" applyFill="1" applyBorder="1" applyAlignment="1">
      <alignment horizontal="left"/>
    </xf>
    <xf numFmtId="0" fontId="7" fillId="14" borderId="62" xfId="24" applyFont="1" applyFill="1" applyBorder="1" applyAlignment="1">
      <alignment vertical="center"/>
    </xf>
    <xf numFmtId="0" fontId="7" fillId="14" borderId="0" xfId="24" applyFont="1" applyFill="1" applyBorder="1" applyAlignment="1">
      <alignment vertical="center"/>
    </xf>
    <xf numFmtId="0" fontId="7" fillId="14" borderId="66" xfId="24" applyFont="1" applyFill="1" applyBorder="1" applyAlignment="1">
      <alignment vertical="center"/>
    </xf>
    <xf numFmtId="0" fontId="15" fillId="14" borderId="62" xfId="24" applyFont="1" applyFill="1" applyBorder="1" applyAlignment="1">
      <alignment horizontal="left" vertical="center"/>
    </xf>
    <xf numFmtId="0" fontId="15" fillId="14" borderId="0" xfId="24" applyFont="1" applyFill="1" applyBorder="1" applyAlignment="1">
      <alignment horizontal="left" vertical="center"/>
    </xf>
    <xf numFmtId="0" fontId="15" fillId="14" borderId="66" xfId="24" applyFont="1" applyFill="1" applyBorder="1" applyAlignment="1">
      <alignment horizontal="left" vertical="center"/>
    </xf>
    <xf numFmtId="0" fontId="9" fillId="14" borderId="62" xfId="24" applyFont="1" applyFill="1" applyBorder="1" applyAlignment="1">
      <alignment vertical="center"/>
    </xf>
    <xf numFmtId="0" fontId="9" fillId="14" borderId="0" xfId="24" applyFont="1" applyFill="1" applyBorder="1" applyAlignment="1">
      <alignment vertical="center"/>
    </xf>
    <xf numFmtId="0" fontId="15" fillId="14" borderId="121" xfId="24" applyFont="1" applyFill="1" applyBorder="1" applyAlignment="1">
      <alignment vertical="center"/>
    </xf>
    <xf numFmtId="0" fontId="15" fillId="14" borderId="68" xfId="24" applyFont="1" applyFill="1" applyBorder="1" applyAlignment="1">
      <alignment vertical="center"/>
    </xf>
    <xf numFmtId="0" fontId="31" fillId="15" borderId="68" xfId="0" applyFont="1" applyFill="1" applyBorder="1" applyAlignment="1">
      <alignment vertical="center"/>
    </xf>
    <xf numFmtId="0" fontId="15" fillId="14" borderId="62" xfId="24" applyFont="1" applyFill="1" applyBorder="1" applyAlignment="1">
      <alignment vertical="center"/>
    </xf>
    <xf numFmtId="0" fontId="15" fillId="14" borderId="0" xfId="24" applyFont="1" applyFill="1" applyBorder="1" applyAlignment="1">
      <alignment vertical="center"/>
    </xf>
    <xf numFmtId="0" fontId="31" fillId="15" borderId="0" xfId="0" applyFont="1" applyFill="1" applyBorder="1" applyAlignment="1">
      <alignment vertical="center"/>
    </xf>
    <xf numFmtId="0" fontId="14" fillId="14" borderId="121" xfId="24" applyFont="1" applyFill="1" applyBorder="1" applyAlignment="1">
      <alignment vertical="center"/>
    </xf>
    <xf numFmtId="0" fontId="14" fillId="14" borderId="68" xfId="24" applyFont="1" applyFill="1" applyBorder="1" applyAlignment="1">
      <alignment vertical="center"/>
    </xf>
    <xf numFmtId="0" fontId="15" fillId="14" borderId="68" xfId="24" applyFont="1" applyFill="1" applyBorder="1" applyAlignment="1">
      <alignment vertical="center"/>
    </xf>
    <xf numFmtId="0" fontId="31" fillId="15" borderId="69" xfId="0" applyFont="1" applyFill="1" applyBorder="1" applyAlignment="1">
      <alignment vertical="center"/>
    </xf>
    <xf numFmtId="14" fontId="31" fillId="8" borderId="68" xfId="0" applyNumberFormat="1" applyFont="1" applyFill="1" applyBorder="1" applyAlignment="1" applyProtection="1">
      <alignment horizontal="center" vertical="center"/>
      <protection locked="0"/>
    </xf>
    <xf numFmtId="0" fontId="31" fillId="8" borderId="68" xfId="0" applyFont="1" applyFill="1" applyBorder="1" applyAlignment="1" applyProtection="1">
      <alignment horizontal="center" vertical="center"/>
      <protection locked="0"/>
    </xf>
    <xf numFmtId="14" fontId="15" fillId="16" borderId="67" xfId="24" applyNumberFormat="1" applyFont="1" applyFill="1" applyBorder="1" applyAlignment="1" applyProtection="1">
      <alignment horizontal="center" vertical="center"/>
      <protection locked="0"/>
    </xf>
    <xf numFmtId="0" fontId="31" fillId="8" borderId="67" xfId="0" applyFont="1" applyFill="1" applyBorder="1" applyAlignment="1" applyProtection="1">
      <alignment horizontal="center" vertical="center"/>
      <protection locked="0"/>
    </xf>
    <xf numFmtId="0" fontId="12" fillId="15" borderId="127" xfId="0" applyFont="1" applyFill="1" applyBorder="1" applyAlignment="1">
      <alignment vertical="center"/>
    </xf>
    <xf numFmtId="0" fontId="0" fillId="0" borderId="127" xfId="0" applyBorder="1" applyAlignment="1">
      <alignment/>
    </xf>
    <xf numFmtId="0" fontId="9" fillId="10" borderId="128" xfId="24" applyFont="1" applyFill="1" applyBorder="1" applyAlignment="1">
      <alignment horizontal="left" vertical="center"/>
    </xf>
    <xf numFmtId="0" fontId="0" fillId="0" borderId="129" xfId="0" applyBorder="1" applyAlignment="1">
      <alignment vertical="center"/>
    </xf>
    <xf numFmtId="0" fontId="0" fillId="0" borderId="130" xfId="0" applyBorder="1" applyAlignment="1">
      <alignment vertical="center"/>
    </xf>
    <xf numFmtId="0" fontId="7" fillId="10" borderId="131" xfId="24" applyFont="1" applyFill="1" applyBorder="1" applyAlignment="1">
      <alignment horizontal="left"/>
    </xf>
    <xf numFmtId="0" fontId="0" fillId="0" borderId="0" xfId="0" applyAlignment="1">
      <alignment horizontal="left"/>
    </xf>
    <xf numFmtId="0" fontId="9" fillId="10" borderId="47" xfId="24" applyFont="1" applyFill="1" applyBorder="1" applyAlignment="1">
      <alignment wrapText="1"/>
    </xf>
    <xf numFmtId="0" fontId="9" fillId="10" borderId="0" xfId="24" applyFont="1" applyFill="1" applyBorder="1" applyAlignment="1">
      <alignment wrapText="1"/>
    </xf>
    <xf numFmtId="0" fontId="0" fillId="15" borderId="83" xfId="0" applyFill="1" applyBorder="1" applyAlignment="1">
      <alignment wrapText="1"/>
    </xf>
    <xf numFmtId="0" fontId="9" fillId="10" borderId="0" xfId="24" applyFont="1" applyFill="1" applyBorder="1" applyAlignment="1">
      <alignment vertical="center" wrapText="1"/>
    </xf>
    <xf numFmtId="0" fontId="0" fillId="0" borderId="83" xfId="0" applyBorder="1" applyAlignment="1">
      <alignment vertical="center" wrapText="1"/>
    </xf>
    <xf numFmtId="3" fontId="7" fillId="2" borderId="132" xfId="24" applyNumberFormat="1" applyFont="1" applyFill="1" applyBorder="1" applyAlignment="1">
      <alignment horizontal="center" vertical="center"/>
    </xf>
    <xf numFmtId="3" fontId="0" fillId="8" borderId="13" xfId="0" applyNumberFormat="1" applyFill="1" applyBorder="1" applyAlignment="1">
      <alignment vertical="center"/>
    </xf>
    <xf numFmtId="3" fontId="0" fillId="8" borderId="85" xfId="0" applyNumberFormat="1" applyFill="1" applyBorder="1" applyAlignment="1">
      <alignment vertical="center"/>
    </xf>
    <xf numFmtId="0" fontId="6" fillId="10" borderId="133" xfId="24" applyFont="1" applyFill="1" applyBorder="1" applyAlignment="1">
      <alignment/>
    </xf>
    <xf numFmtId="0" fontId="0" fillId="15" borderId="84" xfId="0" applyFill="1" applyBorder="1" applyAlignment="1">
      <alignment/>
    </xf>
    <xf numFmtId="0" fontId="0" fillId="15" borderId="134" xfId="0" applyFill="1" applyBorder="1" applyAlignment="1">
      <alignment/>
    </xf>
    <xf numFmtId="3" fontId="1" fillId="8" borderId="13" xfId="0" applyNumberFormat="1" applyFont="1" applyFill="1" applyBorder="1" applyAlignment="1" applyProtection="1">
      <alignment horizontal="center" vertical="center"/>
      <protection/>
    </xf>
    <xf numFmtId="0" fontId="6" fillId="10" borderId="73" xfId="24" applyFont="1" applyFill="1" applyBorder="1" applyAlignment="1">
      <alignment/>
    </xf>
    <xf numFmtId="0" fontId="0" fillId="0" borderId="84" xfId="0" applyBorder="1" applyAlignment="1">
      <alignment/>
    </xf>
    <xf numFmtId="0" fontId="0" fillId="0" borderId="135" xfId="0" applyBorder="1" applyAlignment="1">
      <alignment/>
    </xf>
    <xf numFmtId="0" fontId="7" fillId="10" borderId="136" xfId="24" applyFont="1" applyFill="1" applyBorder="1" applyAlignment="1">
      <alignment vertical="center"/>
    </xf>
    <xf numFmtId="0" fontId="0" fillId="0" borderId="137" xfId="0" applyBorder="1" applyAlignment="1">
      <alignment vertical="center"/>
    </xf>
    <xf numFmtId="0" fontId="0" fillId="0" borderId="138" xfId="0" applyBorder="1" applyAlignment="1">
      <alignment vertical="center"/>
    </xf>
    <xf numFmtId="0" fontId="7" fillId="10" borderId="139" xfId="24" applyFont="1" applyFill="1" applyBorder="1" applyAlignment="1">
      <alignment vertical="center"/>
    </xf>
    <xf numFmtId="0" fontId="0" fillId="0" borderId="125" xfId="0" applyBorder="1" applyAlignment="1">
      <alignment vertical="center"/>
    </xf>
    <xf numFmtId="0" fontId="0" fillId="0" borderId="140" xfId="0" applyBorder="1" applyAlignment="1">
      <alignment vertical="center"/>
    </xf>
    <xf numFmtId="0" fontId="7" fillId="10" borderId="131" xfId="24" applyFont="1" applyFill="1" applyBorder="1" applyAlignment="1">
      <alignment horizontal="left" vertical="center"/>
    </xf>
    <xf numFmtId="0" fontId="7" fillId="10" borderId="0" xfId="24" applyFont="1" applyFill="1" applyBorder="1" applyAlignment="1">
      <alignment horizontal="left" vertical="center"/>
    </xf>
    <xf numFmtId="0" fontId="7" fillId="10" borderId="83" xfId="24" applyFont="1" applyFill="1" applyBorder="1" applyAlignment="1">
      <alignment horizontal="left" vertical="center"/>
    </xf>
    <xf numFmtId="0" fontId="14" fillId="10" borderId="87" xfId="24" applyFont="1" applyFill="1" applyBorder="1" applyAlignment="1">
      <alignment horizontal="center" vertical="center" wrapText="1"/>
    </xf>
    <xf numFmtId="0" fontId="0" fillId="15" borderId="13" xfId="0" applyFill="1" applyBorder="1" applyAlignment="1">
      <alignment horizontal="center" vertical="center" wrapText="1"/>
    </xf>
    <xf numFmtId="0" fontId="19" fillId="10" borderId="0" xfId="24" applyFont="1" applyFill="1" applyAlignment="1">
      <alignment/>
    </xf>
    <xf numFmtId="0" fontId="66" fillId="15" borderId="0" xfId="0" applyFont="1" applyFill="1" applyAlignment="1">
      <alignment/>
    </xf>
    <xf numFmtId="0" fontId="0" fillId="15" borderId="13" xfId="0" applyFill="1" applyBorder="1" applyAlignment="1">
      <alignment vertical="center"/>
    </xf>
    <xf numFmtId="0" fontId="0" fillId="15" borderId="85" xfId="0" applyFill="1" applyBorder="1" applyAlignment="1">
      <alignment horizontal="center" vertical="center" wrapText="1"/>
    </xf>
    <xf numFmtId="0" fontId="14" fillId="10" borderId="73" xfId="24" applyFont="1" applyFill="1" applyBorder="1" applyAlignment="1">
      <alignment horizontal="center" vertical="center" wrapText="1"/>
    </xf>
    <xf numFmtId="0" fontId="0" fillId="15" borderId="84" xfId="0" applyFill="1" applyBorder="1" applyAlignment="1">
      <alignment horizontal="center" vertical="center" wrapText="1"/>
    </xf>
    <xf numFmtId="0" fontId="9" fillId="10" borderId="136" xfId="24" applyFont="1" applyFill="1" applyBorder="1" applyAlignment="1">
      <alignment vertical="center" wrapText="1"/>
    </xf>
    <xf numFmtId="0" fontId="9" fillId="10" borderId="137" xfId="24" applyFont="1" applyFill="1" applyBorder="1" applyAlignment="1">
      <alignment vertical="center" wrapText="1"/>
    </xf>
    <xf numFmtId="0" fontId="0" fillId="15" borderId="138" xfId="0" applyFill="1" applyBorder="1" applyAlignment="1">
      <alignment vertical="center" wrapText="1"/>
    </xf>
    <xf numFmtId="0" fontId="7" fillId="10" borderId="47" xfId="24" applyFont="1" applyFill="1" applyBorder="1" applyAlignment="1">
      <alignment/>
    </xf>
    <xf numFmtId="0" fontId="7" fillId="10" borderId="0" xfId="24" applyFont="1" applyFill="1" applyBorder="1" applyAlignment="1">
      <alignment/>
    </xf>
    <xf numFmtId="0" fontId="0" fillId="15" borderId="83" xfId="0" applyFill="1" applyBorder="1" applyAlignment="1">
      <alignment/>
    </xf>
    <xf numFmtId="0" fontId="7" fillId="10" borderId="87" xfId="24" applyFont="1" applyFill="1" applyBorder="1" applyAlignment="1" applyProtection="1">
      <alignment horizontal="center" vertical="center"/>
      <protection/>
    </xf>
    <xf numFmtId="0" fontId="0" fillId="15" borderId="13" xfId="0" applyFill="1" applyBorder="1" applyAlignment="1" applyProtection="1">
      <alignment vertical="center"/>
      <protection/>
    </xf>
    <xf numFmtId="0" fontId="8" fillId="10" borderId="72" xfId="24" applyFont="1" applyFill="1" applyBorder="1" applyAlignment="1">
      <alignment horizontal="center" vertical="center"/>
    </xf>
    <xf numFmtId="0" fontId="0" fillId="15" borderId="78" xfId="0" applyFill="1" applyBorder="1" applyAlignment="1">
      <alignment vertical="center"/>
    </xf>
    <xf numFmtId="3" fontId="7" fillId="2" borderId="13" xfId="24" applyNumberFormat="1" applyFont="1" applyFill="1" applyBorder="1" applyAlignment="1">
      <alignment horizontal="center" vertical="center"/>
    </xf>
    <xf numFmtId="0" fontId="6" fillId="10" borderId="141" xfId="24" applyFont="1" applyFill="1" applyBorder="1" applyAlignment="1">
      <alignment horizontal="center" vertical="center"/>
    </xf>
    <xf numFmtId="0" fontId="0" fillId="0" borderId="78" xfId="0" applyBorder="1" applyAlignment="1">
      <alignment vertical="center"/>
    </xf>
    <xf numFmtId="0" fontId="0" fillId="0" borderId="76" xfId="0" applyBorder="1" applyAlignment="1">
      <alignment vertical="center"/>
    </xf>
    <xf numFmtId="0" fontId="7" fillId="10" borderId="125" xfId="24" applyFont="1" applyFill="1" applyBorder="1" applyAlignment="1">
      <alignment vertical="center"/>
    </xf>
    <xf numFmtId="0" fontId="1" fillId="0" borderId="140" xfId="0" applyFont="1" applyBorder="1" applyAlignment="1">
      <alignment vertical="center"/>
    </xf>
    <xf numFmtId="3" fontId="0" fillId="0" borderId="13" xfId="0" applyNumberFormat="1" applyBorder="1" applyAlignment="1">
      <alignment vertical="center"/>
    </xf>
    <xf numFmtId="3" fontId="0" fillId="0" borderId="22" xfId="0" applyNumberFormat="1" applyBorder="1" applyAlignment="1">
      <alignment vertical="center"/>
    </xf>
    <xf numFmtId="0" fontId="9" fillId="10" borderId="131" xfId="24" applyFont="1" applyFill="1" applyBorder="1" applyAlignment="1">
      <alignment vertical="center"/>
    </xf>
    <xf numFmtId="0" fontId="9" fillId="10" borderId="0" xfId="24" applyFont="1" applyFill="1" applyBorder="1" applyAlignment="1">
      <alignment vertical="center"/>
    </xf>
    <xf numFmtId="0" fontId="0" fillId="0" borderId="83" xfId="0" applyBorder="1" applyAlignment="1">
      <alignment vertical="center"/>
    </xf>
    <xf numFmtId="0" fontId="6" fillId="10" borderId="78" xfId="24" applyFont="1" applyFill="1" applyBorder="1" applyAlignment="1">
      <alignment horizontal="center" vertical="center"/>
    </xf>
    <xf numFmtId="0" fontId="0" fillId="6" borderId="78" xfId="0" applyFill="1" applyBorder="1" applyAlignment="1">
      <alignment horizontal="center" vertical="center"/>
    </xf>
    <xf numFmtId="0" fontId="7" fillId="10" borderId="131" xfId="24" applyFont="1" applyFill="1" applyBorder="1" applyAlignment="1">
      <alignment vertical="center"/>
    </xf>
    <xf numFmtId="0" fontId="7" fillId="10" borderId="0" xfId="24" applyFont="1" applyFill="1" applyBorder="1" applyAlignment="1">
      <alignment vertical="center"/>
    </xf>
    <xf numFmtId="0" fontId="1" fillId="0" borderId="83" xfId="0" applyFont="1" applyBorder="1" applyAlignment="1">
      <alignment vertical="center"/>
    </xf>
    <xf numFmtId="0" fontId="6" fillId="10" borderId="135" xfId="24" applyFont="1" applyFill="1" applyBorder="1" applyAlignment="1">
      <alignment/>
    </xf>
    <xf numFmtId="0" fontId="6" fillId="10" borderId="76" xfId="24" applyFont="1" applyFill="1" applyBorder="1" applyAlignment="1">
      <alignment horizontal="center" vertical="center"/>
    </xf>
    <xf numFmtId="0" fontId="8" fillId="10" borderId="139" xfId="24" applyFont="1" applyFill="1" applyBorder="1" applyAlignment="1">
      <alignment vertical="center" wrapText="1"/>
    </xf>
    <xf numFmtId="0" fontId="8" fillId="10" borderId="125" xfId="24" applyFont="1" applyFill="1" applyBorder="1" applyAlignment="1">
      <alignment vertical="center" wrapText="1"/>
    </xf>
    <xf numFmtId="0" fontId="0" fillId="0" borderId="140" xfId="0" applyBorder="1" applyAlignment="1">
      <alignment vertical="center" wrapText="1"/>
    </xf>
    <xf numFmtId="0" fontId="9" fillId="10" borderId="142" xfId="24" applyFont="1" applyFill="1" applyBorder="1" applyAlignment="1">
      <alignment vertical="center" wrapText="1"/>
    </xf>
    <xf numFmtId="0" fontId="9" fillId="10" borderId="119" xfId="24" applyFont="1" applyFill="1" applyBorder="1" applyAlignment="1">
      <alignment vertical="center" wrapText="1"/>
    </xf>
    <xf numFmtId="0" fontId="0" fillId="0" borderId="143" xfId="0" applyFont="1" applyBorder="1" applyAlignment="1">
      <alignment vertical="center" wrapText="1"/>
    </xf>
    <xf numFmtId="3" fontId="7" fillId="2" borderId="132" xfId="24" applyNumberFormat="1" applyFont="1" applyFill="1" applyBorder="1" applyAlignment="1" applyProtection="1">
      <alignment horizontal="center" vertical="center"/>
      <protection locked="0"/>
    </xf>
    <xf numFmtId="3" fontId="7" fillId="2" borderId="22" xfId="24" applyNumberFormat="1" applyFont="1" applyFill="1" applyBorder="1" applyAlignment="1" applyProtection="1">
      <alignment horizontal="center" vertical="center"/>
      <protection locked="0"/>
    </xf>
    <xf numFmtId="0" fontId="12" fillId="15" borderId="143" xfId="0" applyFont="1" applyFill="1" applyBorder="1" applyAlignment="1">
      <alignment vertical="center" wrapText="1"/>
    </xf>
    <xf numFmtId="0" fontId="9" fillId="10" borderId="136" xfId="24" applyFont="1" applyFill="1" applyBorder="1" applyAlignment="1">
      <alignment vertical="center"/>
    </xf>
    <xf numFmtId="0" fontId="9" fillId="10" borderId="137" xfId="24" applyFont="1" applyFill="1" applyBorder="1" applyAlignment="1">
      <alignment vertical="center"/>
    </xf>
    <xf numFmtId="0" fontId="12" fillId="15" borderId="138" xfId="0" applyFont="1" applyFill="1" applyBorder="1" applyAlignment="1">
      <alignment vertical="center"/>
    </xf>
    <xf numFmtId="3" fontId="7" fillId="2" borderId="22" xfId="24" applyNumberFormat="1" applyFont="1" applyFill="1" applyBorder="1" applyAlignment="1">
      <alignment horizontal="center" vertical="center"/>
    </xf>
    <xf numFmtId="0" fontId="7" fillId="10" borderId="0" xfId="24" applyFont="1" applyFill="1" applyBorder="1" applyAlignment="1">
      <alignment horizontal="center"/>
    </xf>
    <xf numFmtId="0" fontId="0" fillId="15" borderId="144" xfId="0" applyFill="1" applyBorder="1" applyAlignment="1">
      <alignment vertical="center"/>
    </xf>
    <xf numFmtId="0" fontId="9" fillId="10" borderId="142" xfId="24" applyFont="1" applyFill="1" applyBorder="1" applyAlignment="1">
      <alignment vertical="center"/>
    </xf>
    <xf numFmtId="0" fontId="9" fillId="10" borderId="119" xfId="24" applyFont="1" applyFill="1" applyBorder="1" applyAlignment="1">
      <alignment vertical="center"/>
    </xf>
    <xf numFmtId="0" fontId="0" fillId="0" borderId="143" xfId="0" applyBorder="1" applyAlignment="1">
      <alignment vertical="center"/>
    </xf>
    <xf numFmtId="0" fontId="14" fillId="10" borderId="145" xfId="24" applyFont="1" applyFill="1" applyBorder="1" applyAlignment="1">
      <alignment horizontal="center" vertical="center"/>
    </xf>
    <xf numFmtId="0" fontId="14" fillId="10" borderId="127" xfId="24" applyFont="1" applyFill="1" applyBorder="1" applyAlignment="1">
      <alignment horizontal="center" vertical="center"/>
    </xf>
    <xf numFmtId="0" fontId="0" fillId="15" borderId="146" xfId="0" applyFill="1" applyBorder="1" applyAlignment="1">
      <alignment vertical="center"/>
    </xf>
    <xf numFmtId="0" fontId="0" fillId="15" borderId="131" xfId="0" applyFill="1" applyBorder="1" applyAlignment="1">
      <alignment vertical="center"/>
    </xf>
    <xf numFmtId="0" fontId="0" fillId="15" borderId="0" xfId="0" applyFill="1" applyBorder="1" applyAlignment="1">
      <alignment vertical="center"/>
    </xf>
    <xf numFmtId="0" fontId="0" fillId="15" borderId="83" xfId="0" applyFill="1" applyBorder="1" applyAlignment="1">
      <alignment vertical="center"/>
    </xf>
    <xf numFmtId="0" fontId="6" fillId="10" borderId="147" xfId="24" applyFont="1" applyFill="1" applyBorder="1" applyAlignment="1">
      <alignment horizontal="center" vertical="center"/>
    </xf>
    <xf numFmtId="0" fontId="0" fillId="15" borderId="148" xfId="0" applyFill="1" applyBorder="1" applyAlignment="1">
      <alignment vertical="center"/>
    </xf>
    <xf numFmtId="0" fontId="0" fillId="15" borderId="149" xfId="0" applyFill="1" applyBorder="1" applyAlignment="1">
      <alignment vertical="center"/>
    </xf>
    <xf numFmtId="0" fontId="7" fillId="10" borderId="139" xfId="24" applyFont="1" applyFill="1" applyBorder="1" applyAlignment="1">
      <alignment/>
    </xf>
    <xf numFmtId="0" fontId="7" fillId="10" borderId="125" xfId="24" applyFont="1" applyFill="1" applyBorder="1" applyAlignment="1">
      <alignment/>
    </xf>
    <xf numFmtId="0" fontId="0" fillId="15" borderId="140" xfId="0" applyFill="1" applyBorder="1" applyAlignment="1">
      <alignment/>
    </xf>
    <xf numFmtId="0" fontId="8" fillId="10" borderId="136" xfId="24" applyFont="1" applyFill="1" applyBorder="1" applyAlignment="1">
      <alignment vertical="center" wrapText="1"/>
    </xf>
    <xf numFmtId="0" fontId="8" fillId="10" borderId="137" xfId="24" applyFont="1" applyFill="1" applyBorder="1" applyAlignment="1">
      <alignment vertical="center" wrapText="1"/>
    </xf>
    <xf numFmtId="0" fontId="12" fillId="15" borderId="138" xfId="0" applyFont="1" applyFill="1" applyBorder="1" applyAlignment="1">
      <alignment vertical="center" wrapText="1"/>
    </xf>
    <xf numFmtId="0" fontId="66" fillId="15" borderId="79" xfId="0" applyFont="1" applyFill="1" applyBorder="1" applyAlignment="1">
      <alignment/>
    </xf>
    <xf numFmtId="0" fontId="6" fillId="10" borderId="129" xfId="24" applyFont="1" applyFill="1" applyBorder="1" applyAlignment="1">
      <alignment/>
    </xf>
    <xf numFmtId="0" fontId="0" fillId="15" borderId="129" xfId="0" applyFill="1" applyBorder="1" applyAlignment="1">
      <alignment/>
    </xf>
    <xf numFmtId="0" fontId="0" fillId="15" borderId="128" xfId="0" applyFill="1" applyBorder="1" applyAlignment="1">
      <alignment vertical="center"/>
    </xf>
    <xf numFmtId="0" fontId="0" fillId="15" borderId="129" xfId="0" applyFill="1" applyBorder="1" applyAlignment="1">
      <alignment vertical="center"/>
    </xf>
    <xf numFmtId="0" fontId="0" fillId="15" borderId="130" xfId="0" applyFill="1" applyBorder="1" applyAlignment="1">
      <alignment vertical="center"/>
    </xf>
    <xf numFmtId="0" fontId="0" fillId="15" borderId="134" xfId="0" applyFill="1" applyBorder="1" applyAlignment="1">
      <alignment horizontal="center" vertical="center" wrapText="1"/>
    </xf>
    <xf numFmtId="0" fontId="8" fillId="10" borderId="145" xfId="24" applyFont="1" applyFill="1" applyBorder="1" applyAlignment="1">
      <alignment vertical="center" wrapText="1"/>
    </xf>
    <xf numFmtId="0" fontId="8" fillId="10" borderId="127" xfId="24" applyFont="1" applyFill="1" applyBorder="1" applyAlignment="1">
      <alignment vertical="center" wrapText="1"/>
    </xf>
    <xf numFmtId="0" fontId="12" fillId="15" borderId="146" xfId="0" applyFont="1" applyFill="1" applyBorder="1" applyAlignment="1">
      <alignment vertical="center" wrapText="1"/>
    </xf>
    <xf numFmtId="0" fontId="7" fillId="10" borderId="136" xfId="24" applyFont="1" applyFill="1" applyBorder="1" applyAlignment="1">
      <alignment horizontal="left" vertical="center"/>
    </xf>
    <xf numFmtId="0" fontId="7" fillId="10" borderId="137" xfId="24" applyFont="1" applyFill="1" applyBorder="1" applyAlignment="1">
      <alignment horizontal="left" vertical="center"/>
    </xf>
    <xf numFmtId="0" fontId="7" fillId="10" borderId="138" xfId="24" applyFont="1" applyFill="1" applyBorder="1" applyAlignment="1">
      <alignment horizontal="left" vertical="center"/>
    </xf>
    <xf numFmtId="0" fontId="7" fillId="10" borderId="140" xfId="24" applyFont="1" applyFill="1" applyBorder="1" applyAlignment="1">
      <alignment vertical="center"/>
    </xf>
    <xf numFmtId="0" fontId="12" fillId="0" borderId="143" xfId="0" applyFont="1" applyBorder="1" applyAlignment="1">
      <alignment vertical="center"/>
    </xf>
    <xf numFmtId="0" fontId="9" fillId="10" borderId="128" xfId="24" applyFont="1" applyFill="1" applyBorder="1" applyAlignment="1">
      <alignment vertical="top" wrapText="1"/>
    </xf>
    <xf numFmtId="0" fontId="9" fillId="10" borderId="129" xfId="24" applyFont="1" applyFill="1" applyBorder="1" applyAlignment="1">
      <alignment vertical="top" wrapText="1"/>
    </xf>
    <xf numFmtId="0" fontId="0" fillId="15" borderId="130" xfId="0" applyFill="1" applyBorder="1" applyAlignment="1">
      <alignment vertical="top" wrapText="1"/>
    </xf>
    <xf numFmtId="0" fontId="6" fillId="10" borderId="150" xfId="24" applyFont="1" applyFill="1" applyBorder="1" applyAlignment="1">
      <alignment horizontal="center" vertical="center"/>
    </xf>
    <xf numFmtId="0" fontId="0" fillId="15" borderId="151" xfId="0" applyFill="1" applyBorder="1" applyAlignment="1">
      <alignment vertical="center"/>
    </xf>
    <xf numFmtId="0" fontId="0" fillId="15" borderId="152" xfId="0" applyFill="1" applyBorder="1" applyAlignment="1">
      <alignment vertical="center"/>
    </xf>
    <xf numFmtId="0" fontId="8" fillId="10" borderId="153" xfId="24" applyFont="1" applyFill="1" applyBorder="1" applyAlignment="1">
      <alignment vertical="center"/>
    </xf>
    <xf numFmtId="0" fontId="8" fillId="10" borderId="127" xfId="24" applyFont="1" applyFill="1" applyBorder="1" applyAlignment="1">
      <alignment vertical="center"/>
    </xf>
    <xf numFmtId="0" fontId="1" fillId="15" borderId="127" xfId="0" applyFont="1" applyFill="1" applyBorder="1" applyAlignment="1">
      <alignment vertical="center"/>
    </xf>
    <xf numFmtId="0" fontId="1" fillId="15" borderId="47" xfId="0" applyFont="1" applyFill="1" applyBorder="1" applyAlignment="1">
      <alignment vertical="center"/>
    </xf>
    <xf numFmtId="0" fontId="1" fillId="15" borderId="0" xfId="0" applyFont="1" applyFill="1" applyBorder="1" applyAlignment="1">
      <alignment vertical="center"/>
    </xf>
    <xf numFmtId="0" fontId="9" fillId="10" borderId="47" xfId="24" applyFont="1" applyFill="1" applyBorder="1" applyAlignment="1">
      <alignment/>
    </xf>
    <xf numFmtId="0" fontId="9" fillId="10" borderId="0" xfId="24" applyFont="1" applyFill="1" applyBorder="1" applyAlignment="1">
      <alignment/>
    </xf>
    <xf numFmtId="0" fontId="9" fillId="10" borderId="154" xfId="24" applyFont="1" applyFill="1" applyBorder="1" applyAlignment="1">
      <alignment/>
    </xf>
    <xf numFmtId="0" fontId="9" fillId="10" borderId="129" xfId="24" applyFont="1" applyFill="1" applyBorder="1" applyAlignment="1">
      <alignment/>
    </xf>
    <xf numFmtId="0" fontId="0" fillId="15" borderId="130" xfId="0" applyFill="1" applyBorder="1" applyAlignment="1">
      <alignment/>
    </xf>
    <xf numFmtId="167" fontId="28" fillId="2" borderId="29" xfId="24" applyNumberFormat="1" applyFont="1" applyFill="1" applyBorder="1" applyAlignment="1">
      <alignment horizontal="left" wrapText="1"/>
    </xf>
    <xf numFmtId="0" fontId="29" fillId="0" borderId="29" xfId="0" applyFont="1" applyBorder="1" applyAlignment="1">
      <alignment horizontal="left" wrapText="1"/>
    </xf>
    <xf numFmtId="167" fontId="40" fillId="2" borderId="29" xfId="24" applyNumberFormat="1" applyFont="1" applyFill="1" applyBorder="1" applyAlignment="1">
      <alignment horizontal="left" wrapText="1"/>
    </xf>
    <xf numFmtId="0" fontId="2" fillId="0" borderId="29" xfId="0" applyFont="1" applyBorder="1" applyAlignment="1">
      <alignment horizontal="left" wrapText="1"/>
    </xf>
    <xf numFmtId="167" fontId="13" fillId="2" borderId="91" xfId="24" applyNumberFormat="1" applyFont="1" applyFill="1" applyBorder="1" applyAlignment="1">
      <alignment horizontal="center"/>
    </xf>
    <xf numFmtId="0" fontId="23" fillId="0" borderId="91" xfId="0" applyFont="1" applyBorder="1" applyAlignment="1">
      <alignment horizontal="center"/>
    </xf>
    <xf numFmtId="0" fontId="22" fillId="2" borderId="0" xfId="24" applyFont="1" applyFill="1" applyAlignment="1">
      <alignment horizontal="center"/>
    </xf>
    <xf numFmtId="0" fontId="6" fillId="2" borderId="0" xfId="24" applyFont="1" applyFill="1" applyAlignment="1">
      <alignment/>
    </xf>
    <xf numFmtId="0" fontId="19" fillId="2" borderId="0" xfId="24" applyFont="1" applyFill="1" applyAlignment="1">
      <alignment horizontal="left"/>
    </xf>
    <xf numFmtId="0" fontId="6" fillId="2" borderId="52" xfId="24" applyFont="1" applyFill="1" applyBorder="1" applyAlignment="1">
      <alignment/>
    </xf>
    <xf numFmtId="167" fontId="13" fillId="2" borderId="0" xfId="24" applyNumberFormat="1" applyFont="1" applyFill="1" applyBorder="1" applyAlignment="1">
      <alignment horizontal="center"/>
    </xf>
    <xf numFmtId="0" fontId="23" fillId="0" borderId="0" xfId="0" applyFont="1" applyBorder="1" applyAlignment="1">
      <alignment horizontal="center"/>
    </xf>
  </cellXfs>
  <cellStyles count="14">
    <cellStyle name="Normal" xfId="0"/>
    <cellStyle name="Comma" xfId="15"/>
    <cellStyle name="Comma0" xfId="16"/>
    <cellStyle name="Currency" xfId="17"/>
    <cellStyle name="Currency0" xfId="18"/>
    <cellStyle name="Date" xfId="19"/>
    <cellStyle name="Fixed" xfId="20"/>
    <cellStyle name="Heading 1" xfId="21"/>
    <cellStyle name="Heading 2" xfId="22"/>
    <cellStyle name="Hyperlink" xfId="23"/>
    <cellStyle name="normal" xfId="24"/>
    <cellStyle name="Percent" xfId="25"/>
    <cellStyle name="Followed Hyperlink" xfId="26"/>
    <cellStyle name="Total" xfId="27"/>
  </cellStyles>
  <colors>
    <indexedColors>
      <rgbColor rgb="00000000"/>
      <rgbColor rgb="00FFFFFF"/>
      <rgbColor rgb="00FF0000"/>
      <rgbColor rgb="0000FF00"/>
      <rgbColor rgb="000000FF"/>
      <rgbColor rgb="00FFFF00"/>
      <rgbColor rgb="00FF00FF"/>
      <rgbColor rgb="0000FFFF"/>
      <rgbColor rgb="00FFCCCC"/>
      <rgbColor rgb="00FFFFFF"/>
      <rgbColor rgb="00FF0000"/>
      <rgbColor rgb="00660033"/>
      <rgbColor rgb="000000FF"/>
      <rgbColor rgb="00FFFF00"/>
      <rgbColor rgb="00FF00FF"/>
      <rgbColor rgb="0000FFFF"/>
      <rgbColor rgb="00800000"/>
      <rgbColor rgb="00008000"/>
      <rgbColor rgb="00000000"/>
      <rgbColor rgb="00808000"/>
      <rgbColor rgb="00800080"/>
      <rgbColor rgb="00008080"/>
      <rgbColor rgb="00C0C0C0"/>
      <rgbColor rgb="00808080"/>
      <rgbColor rgb="008080FF"/>
      <rgbColor rgb="00802060"/>
      <rgbColor rgb="00FFFF99"/>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660033"/>
      <rgbColor rgb="00FFFF99"/>
      <rgbColor rgb="00A6CAF0"/>
      <rgbColor rgb="00CC9CCC"/>
      <rgbColor rgb="00CC99FF"/>
      <rgbColor rgb="00E3E3E3"/>
      <rgbColor rgb="003366FF"/>
      <rgbColor rgb="0033CCCC"/>
      <rgbColor rgb="00660033"/>
      <rgbColor rgb="00999933"/>
      <rgbColor rgb="00996633"/>
      <rgbColor rgb="00996666"/>
      <rgbColor rgb="00666699"/>
      <rgbColor rgb="00969696"/>
      <rgbColor rgb="003333CC"/>
      <rgbColor rgb="00336666"/>
      <rgbColor rgb="00003300"/>
      <rgbColor rgb="00333300"/>
      <rgbColor rgb="00663300"/>
      <rgbColor rgb="00000000"/>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10</xdr:col>
      <xdr:colOff>19050</xdr:colOff>
      <xdr:row>10</xdr:row>
      <xdr:rowOff>95250</xdr:rowOff>
    </xdr:to>
    <xdr:pic>
      <xdr:nvPicPr>
        <xdr:cNvPr id="1" name="Picture 1"/>
        <xdr:cNvPicPr preferRelativeResize="1">
          <a:picLocks noChangeAspect="1"/>
        </xdr:cNvPicPr>
      </xdr:nvPicPr>
      <xdr:blipFill>
        <a:blip r:embed="rId1"/>
        <a:stretch>
          <a:fillRect/>
        </a:stretch>
      </xdr:blipFill>
      <xdr:spPr>
        <a:xfrm>
          <a:off x="609600" y="161925"/>
          <a:ext cx="5505450" cy="15525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business.center.cz/business/sablony/s3-priznani-k-dani-z-prijmu-fyzickych-osob.aspx"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3.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4.vml" /><Relationship Id="rId3"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2.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M48"/>
  <sheetViews>
    <sheetView tabSelected="1" workbookViewId="0" topLeftCell="A1">
      <selection activeCell="A13" sqref="A13:K13"/>
    </sheetView>
  </sheetViews>
  <sheetFormatPr defaultColWidth="9.140625" defaultRowHeight="12.75"/>
  <cols>
    <col min="12" max="12" width="9.140625" style="3" customWidth="1"/>
    <col min="13" max="13" width="90.7109375" style="3" customWidth="1"/>
    <col min="14" max="31" width="9.140625" style="3" customWidth="1"/>
  </cols>
  <sheetData>
    <row r="1" spans="1:13" ht="12.75" customHeight="1">
      <c r="A1" s="252"/>
      <c r="B1" s="252"/>
      <c r="C1" s="252"/>
      <c r="D1" s="252"/>
      <c r="E1" s="252"/>
      <c r="F1" s="252"/>
      <c r="G1" s="252"/>
      <c r="H1" s="252"/>
      <c r="I1" s="252"/>
      <c r="J1" s="252"/>
      <c r="K1" s="252"/>
      <c r="M1" s="463" t="s">
        <v>383</v>
      </c>
    </row>
    <row r="2" spans="1:13" ht="12.75" customHeight="1">
      <c r="A2" s="252"/>
      <c r="B2" s="252"/>
      <c r="C2" s="252"/>
      <c r="D2" s="252"/>
      <c r="E2" s="252"/>
      <c r="F2" s="252"/>
      <c r="G2" s="252"/>
      <c r="H2" s="252"/>
      <c r="I2" s="252"/>
      <c r="J2" s="252"/>
      <c r="K2" s="252"/>
      <c r="M2" s="463"/>
    </row>
    <row r="3" spans="1:13" ht="12.75" customHeight="1">
      <c r="A3" s="252"/>
      <c r="B3" s="252"/>
      <c r="C3" s="252"/>
      <c r="D3" s="252"/>
      <c r="E3" s="252"/>
      <c r="F3" s="252"/>
      <c r="G3" s="252"/>
      <c r="H3" s="252"/>
      <c r="I3" s="252"/>
      <c r="J3" s="252"/>
      <c r="K3" s="252"/>
      <c r="M3" s="463"/>
    </row>
    <row r="4" spans="1:13" ht="12.75">
      <c r="A4" s="252"/>
      <c r="B4" s="252"/>
      <c r="C4" s="252"/>
      <c r="D4" s="252"/>
      <c r="E4" s="252"/>
      <c r="F4" s="252"/>
      <c r="G4" s="252"/>
      <c r="H4" s="252"/>
      <c r="I4" s="252"/>
      <c r="J4" s="252"/>
      <c r="K4" s="252"/>
      <c r="M4" s="407" t="s">
        <v>384</v>
      </c>
    </row>
    <row r="5" spans="1:13" ht="12.75" customHeight="1">
      <c r="A5" s="252"/>
      <c r="B5" s="252"/>
      <c r="C5" s="252"/>
      <c r="D5" s="252"/>
      <c r="E5" s="252"/>
      <c r="F5" s="252"/>
      <c r="G5" s="252"/>
      <c r="H5" s="252"/>
      <c r="I5" s="252"/>
      <c r="J5" s="252"/>
      <c r="K5" s="252"/>
      <c r="M5" s="462" t="s">
        <v>340</v>
      </c>
    </row>
    <row r="6" spans="1:13" ht="12.75">
      <c r="A6" s="252"/>
      <c r="B6" s="252"/>
      <c r="C6" s="252"/>
      <c r="D6" s="252"/>
      <c r="E6" s="252"/>
      <c r="F6" s="252"/>
      <c r="G6" s="252"/>
      <c r="H6" s="252"/>
      <c r="I6" s="252"/>
      <c r="J6" s="252"/>
      <c r="K6" s="252"/>
      <c r="M6" s="462"/>
    </row>
    <row r="7" spans="1:13" ht="12.75">
      <c r="A7" s="252"/>
      <c r="B7" s="252"/>
      <c r="C7" s="252"/>
      <c r="D7" s="252"/>
      <c r="E7" s="252"/>
      <c r="F7" s="252"/>
      <c r="G7" s="252"/>
      <c r="H7" s="252"/>
      <c r="I7" s="252"/>
      <c r="J7" s="252"/>
      <c r="K7" s="252"/>
      <c r="M7" s="462"/>
    </row>
    <row r="8" spans="1:13" ht="12.75">
      <c r="A8" s="252"/>
      <c r="B8" s="252"/>
      <c r="C8" s="252"/>
      <c r="D8" s="252"/>
      <c r="E8" s="252"/>
      <c r="F8" s="252"/>
      <c r="G8" s="252"/>
      <c r="H8" s="252"/>
      <c r="I8" s="252"/>
      <c r="J8" s="252"/>
      <c r="K8" s="252"/>
      <c r="M8" s="462"/>
    </row>
    <row r="9" spans="1:13" ht="12.75">
      <c r="A9" s="252"/>
      <c r="B9" s="252"/>
      <c r="C9" s="252"/>
      <c r="D9" s="252"/>
      <c r="E9" s="252"/>
      <c r="F9" s="252"/>
      <c r="G9" s="252"/>
      <c r="H9" s="252"/>
      <c r="I9" s="252"/>
      <c r="J9" s="252"/>
      <c r="K9" s="252"/>
      <c r="M9" s="462"/>
    </row>
    <row r="10" spans="1:13" ht="12.75">
      <c r="A10" s="252"/>
      <c r="B10" s="252"/>
      <c r="C10" s="252"/>
      <c r="D10" s="252"/>
      <c r="E10" s="252"/>
      <c r="F10" s="252"/>
      <c r="G10" s="252"/>
      <c r="H10" s="252"/>
      <c r="I10" s="252"/>
      <c r="J10" s="252"/>
      <c r="K10" s="252"/>
      <c r="M10" s="462"/>
    </row>
    <row r="11" spans="1:11" ht="12.75">
      <c r="A11" s="252"/>
      <c r="B11" s="252"/>
      <c r="C11" s="252"/>
      <c r="D11" s="252"/>
      <c r="E11" s="252"/>
      <c r="F11" s="252"/>
      <c r="G11" s="252"/>
      <c r="H11" s="252"/>
      <c r="I11" s="252"/>
      <c r="J11" s="252"/>
      <c r="K11" s="252"/>
    </row>
    <row r="12" spans="1:13" ht="12.75">
      <c r="A12" s="252"/>
      <c r="B12" s="252"/>
      <c r="C12" s="252"/>
      <c r="D12" s="252"/>
      <c r="E12" s="252"/>
      <c r="F12" s="252"/>
      <c r="G12" s="252"/>
      <c r="H12" s="252"/>
      <c r="I12" s="252"/>
      <c r="J12" s="252"/>
      <c r="K12" s="252"/>
      <c r="M12" s="407" t="s">
        <v>385</v>
      </c>
    </row>
    <row r="13" spans="1:13" ht="60" customHeight="1">
      <c r="A13" s="466" t="s">
        <v>8</v>
      </c>
      <c r="B13" s="466"/>
      <c r="C13" s="466"/>
      <c r="D13" s="466"/>
      <c r="E13" s="466"/>
      <c r="F13" s="466"/>
      <c r="G13" s="466"/>
      <c r="H13" s="466"/>
      <c r="I13" s="466"/>
      <c r="J13" s="466"/>
      <c r="K13" s="466"/>
      <c r="M13" s="408" t="s">
        <v>386</v>
      </c>
    </row>
    <row r="14" spans="1:13" ht="18">
      <c r="A14" s="467" t="s">
        <v>83</v>
      </c>
      <c r="B14" s="467"/>
      <c r="C14" s="467"/>
      <c r="D14" s="467"/>
      <c r="E14" s="467"/>
      <c r="F14" s="467"/>
      <c r="G14" s="467"/>
      <c r="H14" s="467"/>
      <c r="I14" s="467"/>
      <c r="J14" s="467"/>
      <c r="K14" s="467"/>
      <c r="M14" s="407" t="s">
        <v>387</v>
      </c>
    </row>
    <row r="15" spans="1:13" ht="18" customHeight="1">
      <c r="A15" s="467" t="s">
        <v>105</v>
      </c>
      <c r="B15" s="467"/>
      <c r="C15" s="467"/>
      <c r="D15" s="467"/>
      <c r="E15" s="467"/>
      <c r="F15" s="467"/>
      <c r="G15" s="467"/>
      <c r="H15" s="467"/>
      <c r="I15" s="467"/>
      <c r="J15" s="467"/>
      <c r="K15" s="467"/>
      <c r="M15" s="462" t="s">
        <v>341</v>
      </c>
    </row>
    <row r="16" spans="1:13" ht="18">
      <c r="A16" s="461" t="s">
        <v>38</v>
      </c>
      <c r="B16" s="461"/>
      <c r="C16" s="461"/>
      <c r="D16" s="461"/>
      <c r="E16" s="461"/>
      <c r="F16" s="461"/>
      <c r="G16" s="461"/>
      <c r="H16" s="461"/>
      <c r="I16" s="461"/>
      <c r="J16" s="461"/>
      <c r="K16" s="461"/>
      <c r="M16" s="462"/>
    </row>
    <row r="17" spans="1:13" ht="36" customHeight="1">
      <c r="A17" s="458" t="s">
        <v>39</v>
      </c>
      <c r="B17" s="456"/>
      <c r="C17" s="456"/>
      <c r="D17" s="456"/>
      <c r="E17" s="456"/>
      <c r="F17" s="456"/>
      <c r="G17" s="456"/>
      <c r="H17" s="456"/>
      <c r="I17" s="456"/>
      <c r="J17" s="456"/>
      <c r="K17" s="456"/>
      <c r="M17" s="462"/>
    </row>
    <row r="18" spans="1:13" ht="24" customHeight="1">
      <c r="A18" s="454" t="s">
        <v>40</v>
      </c>
      <c r="B18" s="455"/>
      <c r="C18" s="455"/>
      <c r="D18" s="455"/>
      <c r="E18" s="455"/>
      <c r="F18" s="455"/>
      <c r="G18" s="455"/>
      <c r="H18" s="455"/>
      <c r="I18" s="455"/>
      <c r="J18" s="455"/>
      <c r="K18" s="455"/>
      <c r="M18" s="462"/>
    </row>
    <row r="19" spans="1:13" ht="24" customHeight="1">
      <c r="A19" s="465" t="s">
        <v>46</v>
      </c>
      <c r="B19" s="465"/>
      <c r="C19" s="465"/>
      <c r="D19" s="465"/>
      <c r="E19" s="465"/>
      <c r="F19" s="465"/>
      <c r="G19" s="465"/>
      <c r="H19" s="465"/>
      <c r="I19" s="465"/>
      <c r="J19" s="465"/>
      <c r="K19" s="465"/>
      <c r="M19" s="407" t="s">
        <v>388</v>
      </c>
    </row>
    <row r="20" spans="1:13" ht="24" customHeight="1">
      <c r="A20" s="465" t="s">
        <v>41</v>
      </c>
      <c r="B20" s="465"/>
      <c r="C20" s="465"/>
      <c r="D20" s="465"/>
      <c r="E20" s="465"/>
      <c r="F20" s="465"/>
      <c r="G20" s="465"/>
      <c r="H20" s="465"/>
      <c r="I20" s="465"/>
      <c r="J20" s="465"/>
      <c r="K20" s="465"/>
      <c r="M20" s="462" t="s">
        <v>342</v>
      </c>
    </row>
    <row r="21" spans="1:13" ht="24" customHeight="1">
      <c r="A21" s="465" t="s">
        <v>42</v>
      </c>
      <c r="B21" s="465"/>
      <c r="C21" s="465"/>
      <c r="D21" s="465"/>
      <c r="E21" s="465"/>
      <c r="F21" s="465"/>
      <c r="G21" s="465"/>
      <c r="H21" s="465"/>
      <c r="I21" s="465"/>
      <c r="J21" s="465"/>
      <c r="K21" s="465"/>
      <c r="M21" s="462"/>
    </row>
    <row r="22" spans="1:13" ht="30.75" customHeight="1">
      <c r="A22" s="465" t="s">
        <v>43</v>
      </c>
      <c r="B22" s="465"/>
      <c r="C22" s="465"/>
      <c r="D22" s="465"/>
      <c r="E22" s="465"/>
      <c r="F22" s="465"/>
      <c r="G22" s="465"/>
      <c r="H22" s="465"/>
      <c r="I22" s="465"/>
      <c r="J22" s="465"/>
      <c r="K22" s="465"/>
      <c r="M22" s="462"/>
    </row>
    <row r="23" spans="1:13" ht="24" customHeight="1">
      <c r="A23" s="465" t="s">
        <v>44</v>
      </c>
      <c r="B23" s="465"/>
      <c r="C23" s="465"/>
      <c r="D23" s="465"/>
      <c r="E23" s="465"/>
      <c r="F23" s="465"/>
      <c r="G23" s="465"/>
      <c r="H23" s="465"/>
      <c r="I23" s="465"/>
      <c r="J23" s="465"/>
      <c r="K23" s="465"/>
      <c r="M23" s="407" t="s">
        <v>343</v>
      </c>
    </row>
    <row r="24" spans="1:13" ht="24" customHeight="1">
      <c r="A24" s="252"/>
      <c r="B24" s="252"/>
      <c r="C24" s="252"/>
      <c r="D24" s="252"/>
      <c r="E24" s="252"/>
      <c r="F24" s="252"/>
      <c r="G24" s="252"/>
      <c r="H24" s="252"/>
      <c r="I24" s="252"/>
      <c r="J24" s="252"/>
      <c r="K24" s="252"/>
      <c r="M24" s="462" t="s">
        <v>344</v>
      </c>
    </row>
    <row r="25" spans="1:13" ht="39.75" customHeight="1">
      <c r="A25" s="464" t="s">
        <v>45</v>
      </c>
      <c r="B25" s="464"/>
      <c r="C25" s="464"/>
      <c r="D25" s="464"/>
      <c r="E25" s="464"/>
      <c r="F25" s="464"/>
      <c r="G25" s="464"/>
      <c r="H25" s="464"/>
      <c r="I25" s="464"/>
      <c r="J25" s="464"/>
      <c r="K25" s="464"/>
      <c r="M25" s="462"/>
    </row>
    <row r="26" spans="1:13" ht="18" customHeight="1">
      <c r="A26" s="464"/>
      <c r="B26" s="464"/>
      <c r="C26" s="464"/>
      <c r="D26" s="464"/>
      <c r="E26" s="464"/>
      <c r="F26" s="464"/>
      <c r="G26" s="464"/>
      <c r="H26" s="464"/>
      <c r="I26" s="464"/>
      <c r="J26" s="464"/>
      <c r="K26" s="464"/>
      <c r="M26" s="409" t="s">
        <v>389</v>
      </c>
    </row>
    <row r="27" spans="1:13" ht="18" customHeight="1">
      <c r="A27" s="464"/>
      <c r="B27" s="464"/>
      <c r="C27" s="464"/>
      <c r="D27" s="464"/>
      <c r="E27" s="464"/>
      <c r="F27" s="464"/>
      <c r="G27" s="464"/>
      <c r="H27" s="464"/>
      <c r="I27" s="464"/>
      <c r="J27" s="464"/>
      <c r="K27" s="464"/>
      <c r="M27" s="462" t="s">
        <v>390</v>
      </c>
    </row>
    <row r="28" spans="1:13" ht="18">
      <c r="A28" s="453" t="s">
        <v>47</v>
      </c>
      <c r="B28" s="453"/>
      <c r="C28" s="453"/>
      <c r="D28" s="453"/>
      <c r="E28" s="453"/>
      <c r="F28" s="453"/>
      <c r="G28" s="453"/>
      <c r="H28" s="453"/>
      <c r="I28" s="453"/>
      <c r="J28" s="453"/>
      <c r="K28" s="453"/>
      <c r="M28" s="462"/>
    </row>
    <row r="29" spans="1:13" ht="18" customHeight="1">
      <c r="A29" s="460" t="s">
        <v>615</v>
      </c>
      <c r="B29" s="459"/>
      <c r="C29" s="459"/>
      <c r="D29" s="459"/>
      <c r="E29" s="459"/>
      <c r="F29" s="459"/>
      <c r="G29" s="459"/>
      <c r="H29" s="459"/>
      <c r="I29" s="459"/>
      <c r="J29" s="459"/>
      <c r="K29" s="459"/>
      <c r="M29" s="462"/>
    </row>
    <row r="30" spans="1:13" ht="18">
      <c r="A30" s="457"/>
      <c r="B30" s="464"/>
      <c r="C30" s="464"/>
      <c r="D30" s="464"/>
      <c r="E30" s="464"/>
      <c r="F30" s="464"/>
      <c r="G30" s="464"/>
      <c r="H30" s="464"/>
      <c r="I30" s="464"/>
      <c r="J30" s="464"/>
      <c r="K30" s="464"/>
      <c r="M30" s="462"/>
    </row>
    <row r="31" spans="1:13" ht="12.75">
      <c r="A31" s="252"/>
      <c r="B31" s="252"/>
      <c r="C31" s="252"/>
      <c r="D31" s="252"/>
      <c r="E31" s="252"/>
      <c r="F31" s="252"/>
      <c r="G31" s="252"/>
      <c r="H31" s="252"/>
      <c r="I31" s="252"/>
      <c r="J31" s="252"/>
      <c r="K31" s="252"/>
      <c r="M31" s="462"/>
    </row>
    <row r="32" spans="1:13" ht="12.75">
      <c r="A32" s="252"/>
      <c r="B32" s="252"/>
      <c r="C32" s="252"/>
      <c r="D32" s="252"/>
      <c r="E32" s="252"/>
      <c r="F32" s="252"/>
      <c r="G32" s="252"/>
      <c r="H32" s="252"/>
      <c r="I32" s="252"/>
      <c r="J32" s="252"/>
      <c r="K32" s="252"/>
      <c r="M32" s="462"/>
    </row>
    <row r="33" spans="1:13" ht="12.75">
      <c r="A33" s="252"/>
      <c r="B33" s="252"/>
      <c r="C33" s="252"/>
      <c r="D33" s="252"/>
      <c r="E33" s="252"/>
      <c r="F33" s="252"/>
      <c r="G33" s="252"/>
      <c r="H33" s="252"/>
      <c r="I33" s="252"/>
      <c r="J33" s="252"/>
      <c r="K33" s="252"/>
      <c r="M33" s="462"/>
    </row>
    <row r="34" spans="1:13" ht="12.75">
      <c r="A34" s="252"/>
      <c r="B34" s="252"/>
      <c r="C34" s="252"/>
      <c r="D34" s="252"/>
      <c r="E34" s="252"/>
      <c r="F34" s="252"/>
      <c r="G34" s="252"/>
      <c r="H34" s="252"/>
      <c r="I34" s="252"/>
      <c r="J34" s="252"/>
      <c r="K34" s="252"/>
      <c r="M34" s="462"/>
    </row>
    <row r="35" spans="1:13" ht="12.75">
      <c r="A35" s="252"/>
      <c r="B35" s="252"/>
      <c r="C35" s="252"/>
      <c r="D35" s="252"/>
      <c r="E35" s="252"/>
      <c r="F35" s="252"/>
      <c r="G35" s="252"/>
      <c r="H35" s="252"/>
      <c r="I35" s="252"/>
      <c r="J35" s="252"/>
      <c r="K35" s="252"/>
      <c r="M35" s="462"/>
    </row>
    <row r="36" spans="1:13" ht="12.75">
      <c r="A36" s="252"/>
      <c r="B36" s="252"/>
      <c r="C36" s="252"/>
      <c r="D36" s="252"/>
      <c r="E36" s="252"/>
      <c r="F36" s="252"/>
      <c r="G36" s="252"/>
      <c r="H36" s="252"/>
      <c r="I36" s="252"/>
      <c r="J36" s="252"/>
      <c r="K36" s="252"/>
      <c r="M36" s="462"/>
    </row>
    <row r="37" spans="1:13" ht="12.75">
      <c r="A37" s="252"/>
      <c r="B37" s="252"/>
      <c r="C37" s="252"/>
      <c r="D37" s="252"/>
      <c r="E37" s="252"/>
      <c r="F37" s="252"/>
      <c r="G37" s="252"/>
      <c r="H37" s="252"/>
      <c r="I37" s="252"/>
      <c r="J37" s="252"/>
      <c r="K37" s="252"/>
      <c r="M37" s="462"/>
    </row>
    <row r="38" spans="1:13" ht="12.75">
      <c r="A38" s="252"/>
      <c r="B38" s="252"/>
      <c r="C38" s="252"/>
      <c r="D38" s="252"/>
      <c r="E38" s="252"/>
      <c r="F38" s="252"/>
      <c r="G38" s="252"/>
      <c r="H38" s="252"/>
      <c r="I38" s="252"/>
      <c r="J38" s="252"/>
      <c r="K38" s="252"/>
      <c r="M38" s="462"/>
    </row>
    <row r="39" spans="1:13" ht="12.75">
      <c r="A39" s="252"/>
      <c r="B39" s="252"/>
      <c r="C39" s="252"/>
      <c r="D39" s="252"/>
      <c r="E39" s="252"/>
      <c r="F39" s="252"/>
      <c r="G39" s="252"/>
      <c r="H39" s="252"/>
      <c r="I39" s="252"/>
      <c r="J39" s="252"/>
      <c r="K39" s="252"/>
      <c r="M39" s="462"/>
    </row>
    <row r="40" spans="1:13" ht="12.75">
      <c r="A40" s="252"/>
      <c r="B40" s="252"/>
      <c r="C40" s="252"/>
      <c r="D40" s="252"/>
      <c r="E40" s="252"/>
      <c r="F40" s="252"/>
      <c r="G40" s="252"/>
      <c r="H40" s="252"/>
      <c r="I40" s="252"/>
      <c r="J40" s="252"/>
      <c r="K40" s="252"/>
      <c r="M40" s="462"/>
    </row>
    <row r="41" spans="1:13" ht="12.75">
      <c r="A41" s="252"/>
      <c r="B41" s="252"/>
      <c r="C41" s="252"/>
      <c r="D41" s="252"/>
      <c r="E41" s="252"/>
      <c r="F41" s="252"/>
      <c r="G41" s="252"/>
      <c r="H41" s="252"/>
      <c r="I41" s="252"/>
      <c r="J41" s="252"/>
      <c r="K41" s="252"/>
      <c r="M41" s="462"/>
    </row>
    <row r="42" spans="1:11" ht="12.75">
      <c r="A42" s="3"/>
      <c r="B42" s="3"/>
      <c r="C42" s="3"/>
      <c r="D42" s="3"/>
      <c r="E42" s="3"/>
      <c r="F42" s="3"/>
      <c r="G42" s="3"/>
      <c r="H42" s="3"/>
      <c r="I42" s="3"/>
      <c r="J42" s="3"/>
      <c r="K42" s="3"/>
    </row>
    <row r="43" spans="1:11" ht="12.75">
      <c r="A43" s="3"/>
      <c r="B43" s="3"/>
      <c r="C43" s="3"/>
      <c r="D43" s="3"/>
      <c r="E43" s="3"/>
      <c r="F43" s="3"/>
      <c r="G43" s="3"/>
      <c r="H43" s="3"/>
      <c r="I43" s="3"/>
      <c r="J43" s="3"/>
      <c r="K43" s="3"/>
    </row>
    <row r="44" spans="1:11" ht="12.75">
      <c r="A44" s="3"/>
      <c r="B44" s="3"/>
      <c r="C44" s="3"/>
      <c r="D44" s="3"/>
      <c r="E44" s="3"/>
      <c r="F44" s="3"/>
      <c r="G44" s="3"/>
      <c r="H44" s="3"/>
      <c r="I44" s="3"/>
      <c r="J44" s="3"/>
      <c r="K44" s="3"/>
    </row>
    <row r="45" spans="1:11" ht="12.75">
      <c r="A45" s="3"/>
      <c r="B45" s="3"/>
      <c r="C45" s="3"/>
      <c r="D45" s="3"/>
      <c r="E45" s="3"/>
      <c r="F45" s="3"/>
      <c r="G45" s="3"/>
      <c r="H45" s="3"/>
      <c r="I45" s="3"/>
      <c r="J45" s="3"/>
      <c r="K45" s="3"/>
    </row>
    <row r="46" spans="1:11" ht="12.75">
      <c r="A46" s="3"/>
      <c r="B46" s="3"/>
      <c r="C46" s="3"/>
      <c r="D46" s="3"/>
      <c r="E46" s="3"/>
      <c r="F46" s="3"/>
      <c r="G46" s="3"/>
      <c r="H46" s="3"/>
      <c r="I46" s="3"/>
      <c r="J46" s="3"/>
      <c r="K46" s="3"/>
    </row>
    <row r="47" spans="1:11" ht="12.75">
      <c r="A47" s="3"/>
      <c r="B47" s="3"/>
      <c r="C47" s="3"/>
      <c r="D47" s="3"/>
      <c r="E47" s="3"/>
      <c r="F47" s="3"/>
      <c r="G47" s="3"/>
      <c r="H47" s="3"/>
      <c r="I47" s="3"/>
      <c r="J47" s="3"/>
      <c r="K47" s="3"/>
    </row>
    <row r="48" spans="1:11" ht="12.75">
      <c r="A48" s="3"/>
      <c r="B48" s="3"/>
      <c r="C48" s="3"/>
      <c r="D48" s="3"/>
      <c r="E48" s="3"/>
      <c r="F48" s="3"/>
      <c r="G48" s="3"/>
      <c r="H48" s="3"/>
      <c r="I48" s="3"/>
      <c r="J48" s="3"/>
      <c r="K48" s="3"/>
    </row>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sheetData>
  <sheetProtection password="EF65" sheet="1" objects="1" scenarios="1"/>
  <mergeCells count="23">
    <mergeCell ref="A29:K29"/>
    <mergeCell ref="A30:K30"/>
    <mergeCell ref="A17:K17"/>
    <mergeCell ref="A22:K22"/>
    <mergeCell ref="A23:K23"/>
    <mergeCell ref="A25:K25"/>
    <mergeCell ref="A26:K26"/>
    <mergeCell ref="A18:K18"/>
    <mergeCell ref="A19:K19"/>
    <mergeCell ref="A28:K28"/>
    <mergeCell ref="A27:K27"/>
    <mergeCell ref="A20:K20"/>
    <mergeCell ref="A21:K21"/>
    <mergeCell ref="A13:K13"/>
    <mergeCell ref="A14:K14"/>
    <mergeCell ref="A15:K15"/>
    <mergeCell ref="A16:K16"/>
    <mergeCell ref="M24:M25"/>
    <mergeCell ref="M27:M41"/>
    <mergeCell ref="M1:M3"/>
    <mergeCell ref="M5:M10"/>
    <mergeCell ref="M15:M18"/>
    <mergeCell ref="M20:M22"/>
  </mergeCells>
  <hyperlinks>
    <hyperlink ref="A29" r:id="rId1" display="http://business.center.cz/business/sablony/s3-priznani-k-dani-z-prijmu-fyzickych-osob.aspx"/>
  </hyperlinks>
  <printOptions horizontalCentered="1" verticalCentered="1"/>
  <pageMargins left="0.3937007874015748" right="0.3937007874015748" top="0.5905511811023623" bottom="0.3937007874015748" header="0.5118110236220472" footer="0.5118110236220472"/>
  <pageSetup fitToHeight="1" fitToWidth="1" horizontalDpi="600" verticalDpi="600" orientation="portrait" paperSize="9" scale="96" r:id="rId3"/>
  <drawing r:id="rId2"/>
</worksheet>
</file>

<file path=xl/worksheets/sheet10.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7" sqref="C7"/>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111" customWidth="1"/>
  </cols>
  <sheetData>
    <row r="1" spans="1:58" s="236" customFormat="1" ht="16.5" thickBot="1">
      <c r="A1" s="903" t="s">
        <v>350</v>
      </c>
      <c r="B1" s="450"/>
      <c r="C1" s="450"/>
      <c r="D1" s="1003" t="s">
        <v>454</v>
      </c>
      <c r="E1" s="1053"/>
      <c r="F1" s="917"/>
      <c r="G1" s="303">
        <f>+2Př!I1</f>
      </c>
      <c r="H1" s="111"/>
      <c r="I1" s="111"/>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60" s="133" customFormat="1" ht="24" customHeight="1">
      <c r="A2" s="870" t="s">
        <v>542</v>
      </c>
      <c r="B2" s="870"/>
      <c r="C2" s="870"/>
      <c r="D2" s="870"/>
      <c r="E2" s="870"/>
      <c r="F2" s="870"/>
      <c r="G2" s="177"/>
      <c r="H2" s="111"/>
      <c r="I2" s="111"/>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row>
    <row r="3" spans="1:60" s="133" customFormat="1" ht="36" customHeight="1">
      <c r="A3" s="886" t="s">
        <v>345</v>
      </c>
      <c r="B3" s="444"/>
      <c r="C3" s="444"/>
      <c r="D3" s="444"/>
      <c r="E3" s="444"/>
      <c r="F3" s="444"/>
      <c r="G3" s="444"/>
      <c r="H3" s="111"/>
      <c r="I3" s="111"/>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row>
    <row r="4" spans="1:60" s="236" customFormat="1" ht="24" customHeight="1">
      <c r="A4" s="1054" t="s">
        <v>543</v>
      </c>
      <c r="B4" s="988"/>
      <c r="C4" s="988"/>
      <c r="D4" s="988"/>
      <c r="E4" s="988"/>
      <c r="F4" s="988"/>
      <c r="G4" s="988"/>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row>
    <row r="5" spans="1:7" ht="24" customHeight="1">
      <c r="A5" s="1060" t="s">
        <v>544</v>
      </c>
      <c r="B5" s="1061"/>
      <c r="C5" s="1061"/>
      <c r="D5" s="1061"/>
      <c r="E5" s="1061"/>
      <c r="F5" s="1061"/>
      <c r="G5" s="1061"/>
    </row>
    <row r="6" spans="1:7" ht="36" customHeight="1">
      <c r="A6" s="1052" t="s">
        <v>483</v>
      </c>
      <c r="B6" s="438"/>
      <c r="C6" s="438"/>
      <c r="D6" s="438"/>
      <c r="E6" s="438"/>
      <c r="F6" s="438"/>
      <c r="G6" s="438"/>
    </row>
    <row r="7" spans="1:7" ht="15" customHeight="1">
      <c r="A7" s="1052" t="s">
        <v>15</v>
      </c>
      <c r="B7" s="916"/>
      <c r="C7" s="238"/>
      <c r="D7" s="1062"/>
      <c r="E7" s="438"/>
      <c r="F7" s="438"/>
      <c r="G7" s="438"/>
    </row>
    <row r="8" spans="1:7" ht="7.5" customHeight="1" thickBot="1">
      <c r="A8" s="1063"/>
      <c r="B8" s="1064"/>
      <c r="C8" s="1064"/>
      <c r="D8" s="1064"/>
      <c r="E8" s="1064"/>
      <c r="F8" s="1064"/>
      <c r="G8" s="1064"/>
    </row>
    <row r="9" spans="1:7" ht="15" customHeight="1">
      <c r="A9" s="1055"/>
      <c r="B9" s="436"/>
      <c r="C9" s="436"/>
      <c r="D9" s="436"/>
      <c r="E9" s="1056"/>
      <c r="F9" s="1058" t="s">
        <v>23</v>
      </c>
      <c r="G9" s="1059"/>
    </row>
    <row r="10" spans="1:7" ht="15" customHeight="1">
      <c r="A10" s="1057"/>
      <c r="B10" s="495"/>
      <c r="C10" s="495"/>
      <c r="D10" s="495"/>
      <c r="E10" s="496"/>
      <c r="F10" s="118" t="s">
        <v>455</v>
      </c>
      <c r="G10" s="132" t="s">
        <v>467</v>
      </c>
    </row>
    <row r="11" spans="1:7" ht="24" customHeight="1">
      <c r="A11" s="70">
        <v>321</v>
      </c>
      <c r="B11" s="1042" t="s">
        <v>16</v>
      </c>
      <c r="C11" s="1042"/>
      <c r="D11" s="1042"/>
      <c r="E11" s="1043"/>
      <c r="F11" s="162">
        <v>0</v>
      </c>
      <c r="G11" s="100"/>
    </row>
    <row r="12" spans="1:7" ht="24" customHeight="1">
      <c r="A12" s="70">
        <v>322</v>
      </c>
      <c r="B12" s="1042" t="s">
        <v>17</v>
      </c>
      <c r="C12" s="1042"/>
      <c r="D12" s="1042"/>
      <c r="E12" s="1043"/>
      <c r="F12" s="162">
        <v>0</v>
      </c>
      <c r="G12" s="100"/>
    </row>
    <row r="13" spans="1:7" ht="24" customHeight="1">
      <c r="A13" s="70">
        <v>323</v>
      </c>
      <c r="B13" s="1042" t="s">
        <v>395</v>
      </c>
      <c r="C13" s="1042"/>
      <c r="D13" s="1042"/>
      <c r="E13" s="1043"/>
      <c r="F13" s="162">
        <v>0</v>
      </c>
      <c r="G13" s="100"/>
    </row>
    <row r="14" spans="1:7" ht="24" customHeight="1">
      <c r="A14" s="70">
        <v>324</v>
      </c>
      <c r="B14" s="1042" t="s">
        <v>366</v>
      </c>
      <c r="C14" s="1042"/>
      <c r="D14" s="1042"/>
      <c r="E14" s="1043"/>
      <c r="F14" s="287">
        <f>+IF(+IF(IF(DAP2!E18=0,0,(F11-F12)/DAP2!E18)&lt;0,0,IF(DAP2!E18=0,0,(F11-F12)/DAP2!E18))&gt;1,1,+IF(IF(DAP2!E18=0,0,(F11-F12)/DAP2!E18)&lt;0,0,IF(DAP2!E18=0,0,(F11-F12)/DAP2!E18)))</f>
        <v>0</v>
      </c>
      <c r="G14" s="100"/>
    </row>
    <row r="15" spans="1:7" ht="24" customHeight="1">
      <c r="A15" s="70">
        <v>325</v>
      </c>
      <c r="B15" s="1042" t="s">
        <v>545</v>
      </c>
      <c r="C15" s="1042"/>
      <c r="D15" s="1042"/>
      <c r="E15" s="1043"/>
      <c r="F15" s="163">
        <f>ROUND(+DAP2!F36*3Př!F14,0)</f>
        <v>0</v>
      </c>
      <c r="G15" s="100"/>
    </row>
    <row r="16" spans="1:7" ht="24" customHeight="1" thickBot="1">
      <c r="A16" s="72">
        <v>326</v>
      </c>
      <c r="B16" s="1046" t="s">
        <v>446</v>
      </c>
      <c r="C16" s="1046"/>
      <c r="D16" s="1046"/>
      <c r="E16" s="1047"/>
      <c r="F16" s="164">
        <f>+MIN(F13,F15)</f>
        <v>0</v>
      </c>
      <c r="G16" s="130"/>
    </row>
    <row r="17" spans="1:7" ht="24" customHeight="1" thickBot="1">
      <c r="A17" s="124">
        <v>327</v>
      </c>
      <c r="B17" s="1040" t="s">
        <v>447</v>
      </c>
      <c r="C17" s="1040"/>
      <c r="D17" s="1040"/>
      <c r="E17" s="1041"/>
      <c r="F17" s="165">
        <f>+F13-F16</f>
        <v>0</v>
      </c>
      <c r="G17" s="131"/>
    </row>
    <row r="18" spans="1:7" ht="24" customHeight="1" thickBot="1">
      <c r="A18" s="124">
        <v>328</v>
      </c>
      <c r="B18" s="1040" t="s">
        <v>613</v>
      </c>
      <c r="C18" s="1040"/>
      <c r="D18" s="1040"/>
      <c r="E18" s="1041"/>
      <c r="F18" s="415">
        <f>+F16+3Př_a!F17</f>
        <v>0</v>
      </c>
      <c r="G18" s="131"/>
    </row>
    <row r="19" spans="1:7" ht="24" customHeight="1" thickBot="1">
      <c r="A19" s="124">
        <v>329</v>
      </c>
      <c r="B19" s="1040" t="s">
        <v>614</v>
      </c>
      <c r="C19" s="1040"/>
      <c r="D19" s="1040"/>
      <c r="E19" s="1041"/>
      <c r="F19" s="415">
        <f>+F17+3Př_a!F18</f>
        <v>0</v>
      </c>
      <c r="G19" s="131"/>
    </row>
    <row r="20" spans="1:7" ht="24" customHeight="1" thickBot="1">
      <c r="A20" s="1052"/>
      <c r="B20" s="438"/>
      <c r="C20" s="438"/>
      <c r="D20" s="438"/>
      <c r="E20" s="438"/>
      <c r="F20" s="438"/>
      <c r="G20" s="438"/>
    </row>
    <row r="21" spans="1:7" ht="24" customHeight="1" thickBot="1">
      <c r="A21" s="124">
        <v>330</v>
      </c>
      <c r="B21" s="1040" t="s">
        <v>546</v>
      </c>
      <c r="C21" s="1040"/>
      <c r="D21" s="1040"/>
      <c r="E21" s="1041"/>
      <c r="F21" s="165">
        <f>+IF(F11&gt;0,DAP2!F36-F18,0)</f>
        <v>0</v>
      </c>
      <c r="G21" s="131"/>
    </row>
    <row r="22" spans="1:7" ht="300" customHeight="1">
      <c r="A22" s="622"/>
      <c r="B22" s="645"/>
      <c r="C22" s="645"/>
      <c r="D22" s="645"/>
      <c r="E22" s="645"/>
      <c r="F22" s="645"/>
      <c r="G22" s="645"/>
    </row>
    <row r="23" spans="1:7" ht="15.75" customHeight="1">
      <c r="A23" s="1050" t="str">
        <f>+DAP1!A44</f>
        <v>Formulář zpracovala ASPEKT HM, daňová, účetní a auditorská kancelář, www.danovapriznani.cz, business.center.cz</v>
      </c>
      <c r="B23" s="1050"/>
      <c r="C23" s="1050"/>
      <c r="D23" s="1050"/>
      <c r="E23" s="1051"/>
      <c r="F23" s="1051"/>
      <c r="G23" s="1051"/>
    </row>
    <row r="24" spans="1:60" s="286" customFormat="1" ht="12" customHeight="1">
      <c r="A24" s="1048" t="s">
        <v>5</v>
      </c>
      <c r="B24" s="1048"/>
      <c r="C24" s="1048"/>
      <c r="D24" s="1048"/>
      <c r="E24" s="1049"/>
      <c r="F24" s="1049"/>
      <c r="G24" s="1049"/>
      <c r="H24" s="285"/>
      <c r="I24" s="285"/>
      <c r="J24" s="285"/>
      <c r="K24" s="285"/>
      <c r="L24" s="285"/>
      <c r="M24" s="285"/>
      <c r="N24" s="285"/>
      <c r="O24" s="285"/>
      <c r="P24" s="285"/>
      <c r="Q24" s="285"/>
      <c r="R24" s="285"/>
      <c r="S24" s="285"/>
      <c r="T24" s="285"/>
      <c r="U24" s="285"/>
      <c r="V24" s="285"/>
      <c r="W24" s="285"/>
      <c r="X24" s="285"/>
      <c r="Y24" s="285"/>
      <c r="Z24" s="285"/>
      <c r="AA24" s="285"/>
      <c r="AB24" s="285"/>
      <c r="AC24" s="285"/>
      <c r="AD24" s="285"/>
      <c r="AE24" s="285"/>
      <c r="AF24" s="285"/>
      <c r="AG24" s="285"/>
      <c r="AH24" s="285"/>
      <c r="AI24" s="285"/>
      <c r="AJ24" s="285"/>
      <c r="AK24" s="285"/>
      <c r="AL24" s="285"/>
      <c r="AM24" s="285"/>
      <c r="AN24" s="285"/>
      <c r="AO24" s="285"/>
      <c r="AP24" s="285"/>
      <c r="AQ24" s="285"/>
      <c r="AR24" s="285"/>
      <c r="AS24" s="285"/>
      <c r="AT24" s="285"/>
      <c r="AU24" s="285"/>
      <c r="AV24" s="285"/>
      <c r="AW24" s="285"/>
      <c r="AX24" s="285"/>
      <c r="AY24" s="285"/>
      <c r="AZ24" s="285"/>
      <c r="BA24" s="285"/>
      <c r="BB24" s="285"/>
      <c r="BC24" s="285"/>
      <c r="BD24" s="285"/>
      <c r="BE24" s="285"/>
      <c r="BF24" s="285"/>
      <c r="BG24" s="285"/>
      <c r="BH24" s="285"/>
    </row>
    <row r="25" spans="1:7" ht="12.75">
      <c r="A25" s="1044" t="s">
        <v>162</v>
      </c>
      <c r="B25" s="1044"/>
      <c r="C25" s="1044"/>
      <c r="D25" s="1044"/>
      <c r="E25" s="1045"/>
      <c r="F25" s="1045"/>
      <c r="G25" s="1045"/>
    </row>
    <row r="26" spans="1:7" ht="12.75">
      <c r="A26" s="111"/>
      <c r="B26" s="111"/>
      <c r="C26" s="111"/>
      <c r="D26" s="111"/>
      <c r="E26" s="111"/>
      <c r="F26" s="111"/>
      <c r="G26" s="111"/>
    </row>
    <row r="27" spans="1:7" ht="12.75">
      <c r="A27" s="111"/>
      <c r="B27" s="111"/>
      <c r="C27" s="111"/>
      <c r="D27" s="111"/>
      <c r="E27" s="111"/>
      <c r="F27" s="111"/>
      <c r="G27" s="111"/>
    </row>
    <row r="28" spans="1:7" ht="12.75">
      <c r="A28" s="111"/>
      <c r="B28" s="111"/>
      <c r="C28" s="111"/>
      <c r="D28" s="111"/>
      <c r="E28" s="111"/>
      <c r="F28" s="111"/>
      <c r="G28" s="111"/>
    </row>
    <row r="29" spans="1:7" ht="12.75">
      <c r="A29" s="111"/>
      <c r="B29" s="111"/>
      <c r="C29" s="111"/>
      <c r="D29" s="111"/>
      <c r="E29" s="111"/>
      <c r="F29" s="111"/>
      <c r="G29" s="111"/>
    </row>
    <row r="30" spans="1:7" ht="12.75">
      <c r="A30" s="111"/>
      <c r="B30" s="111"/>
      <c r="C30" s="111"/>
      <c r="D30" s="111"/>
      <c r="E30" s="111"/>
      <c r="F30" s="111"/>
      <c r="G30" s="111"/>
    </row>
    <row r="31" spans="1:7" ht="12.75">
      <c r="A31" s="111"/>
      <c r="B31" s="111"/>
      <c r="C31" s="111"/>
      <c r="D31" s="111"/>
      <c r="E31" s="111"/>
      <c r="F31" s="111"/>
      <c r="G31" s="111"/>
    </row>
    <row r="32" spans="1:7" ht="12.75">
      <c r="A32" s="111"/>
      <c r="B32" s="111"/>
      <c r="C32" s="111"/>
      <c r="D32" s="111"/>
      <c r="E32" s="111"/>
      <c r="F32" s="111"/>
      <c r="G32" s="111"/>
    </row>
    <row r="33" spans="1:7" ht="12.75">
      <c r="A33" s="111"/>
      <c r="B33" s="111"/>
      <c r="C33" s="111"/>
      <c r="D33" s="111"/>
      <c r="E33" s="111"/>
      <c r="F33" s="111"/>
      <c r="G33" s="111"/>
    </row>
    <row r="34" spans="1:7" ht="12.75">
      <c r="A34" s="111"/>
      <c r="B34" s="111"/>
      <c r="C34" s="111"/>
      <c r="D34" s="111"/>
      <c r="E34" s="111"/>
      <c r="F34" s="111"/>
      <c r="G34" s="111"/>
    </row>
    <row r="35" spans="1:7" ht="12.75">
      <c r="A35" s="111"/>
      <c r="B35" s="111"/>
      <c r="C35" s="111"/>
      <c r="D35" s="111"/>
      <c r="E35" s="111"/>
      <c r="F35" s="111"/>
      <c r="G35" s="111"/>
    </row>
    <row r="36" spans="1:7" ht="12.75">
      <c r="A36" s="111"/>
      <c r="B36" s="111"/>
      <c r="C36" s="111"/>
      <c r="D36" s="111"/>
      <c r="E36" s="111"/>
      <c r="F36" s="111"/>
      <c r="G36" s="111"/>
    </row>
    <row r="37" spans="1:7" ht="12.75">
      <c r="A37" s="111"/>
      <c r="B37" s="111"/>
      <c r="C37" s="111"/>
      <c r="D37" s="111"/>
      <c r="E37" s="111"/>
      <c r="F37" s="111"/>
      <c r="G37" s="111"/>
    </row>
    <row r="38" spans="1:7" ht="12.75">
      <c r="A38" s="111"/>
      <c r="B38" s="111"/>
      <c r="C38" s="111"/>
      <c r="D38" s="111"/>
      <c r="E38" s="111"/>
      <c r="F38" s="111"/>
      <c r="G38" s="111"/>
    </row>
    <row r="39" spans="1:7" ht="12.75">
      <c r="A39" s="111"/>
      <c r="B39" s="111"/>
      <c r="C39" s="111"/>
      <c r="D39" s="111"/>
      <c r="E39" s="111"/>
      <c r="F39" s="111"/>
      <c r="G39" s="111"/>
    </row>
    <row r="40" spans="1:7" ht="12.75">
      <c r="A40" s="111"/>
      <c r="B40" s="111"/>
      <c r="C40" s="111"/>
      <c r="D40" s="111"/>
      <c r="E40" s="111"/>
      <c r="F40" s="111"/>
      <c r="G40" s="111"/>
    </row>
    <row r="41" spans="1:7" ht="12.75">
      <c r="A41" s="111"/>
      <c r="B41" s="111"/>
      <c r="C41" s="111"/>
      <c r="D41" s="111"/>
      <c r="E41" s="111"/>
      <c r="F41" s="111"/>
      <c r="G41" s="111"/>
    </row>
    <row r="42" spans="1:7" ht="12.75">
      <c r="A42" s="111"/>
      <c r="B42" s="111"/>
      <c r="C42" s="111"/>
      <c r="D42" s="111"/>
      <c r="E42" s="111"/>
      <c r="F42" s="111"/>
      <c r="G42" s="111"/>
    </row>
    <row r="43" spans="1:7" ht="12.75">
      <c r="A43" s="111"/>
      <c r="B43" s="111"/>
      <c r="C43" s="111"/>
      <c r="D43" s="111"/>
      <c r="E43" s="111"/>
      <c r="F43" s="111"/>
      <c r="G43" s="111"/>
    </row>
    <row r="44" spans="1:7" ht="12.75">
      <c r="A44" s="111"/>
      <c r="B44" s="111"/>
      <c r="C44" s="111"/>
      <c r="D44" s="111"/>
      <c r="E44" s="111"/>
      <c r="F44" s="111"/>
      <c r="G44" s="111"/>
    </row>
    <row r="45" spans="1:7" ht="12.75">
      <c r="A45" s="111"/>
      <c r="B45" s="111"/>
      <c r="C45" s="111"/>
      <c r="D45" s="111"/>
      <c r="E45" s="111"/>
      <c r="F45" s="111"/>
      <c r="G45" s="111"/>
    </row>
    <row r="46" spans="1:7" ht="12.75">
      <c r="A46" s="111"/>
      <c r="B46" s="111"/>
      <c r="C46" s="111"/>
      <c r="D46" s="111"/>
      <c r="E46" s="111"/>
      <c r="F46" s="111"/>
      <c r="G46" s="111"/>
    </row>
    <row r="47" spans="1:7" ht="12.75">
      <c r="A47" s="111"/>
      <c r="B47" s="111"/>
      <c r="C47" s="111"/>
      <c r="D47" s="111"/>
      <c r="E47" s="111"/>
      <c r="F47" s="111"/>
      <c r="G47" s="111"/>
    </row>
    <row r="48" spans="1:7" ht="12.75">
      <c r="A48" s="111"/>
      <c r="B48" s="111"/>
      <c r="C48" s="111"/>
      <c r="D48" s="111"/>
      <c r="E48" s="111"/>
      <c r="F48" s="111"/>
      <c r="G48" s="111"/>
    </row>
    <row r="49" spans="1:7" ht="12.75">
      <c r="A49" s="111"/>
      <c r="B49" s="111"/>
      <c r="C49" s="111"/>
      <c r="D49" s="111"/>
      <c r="E49" s="111"/>
      <c r="F49" s="111"/>
      <c r="G49" s="111"/>
    </row>
    <row r="50" spans="1:7" ht="12.75">
      <c r="A50" s="111"/>
      <c r="B50" s="111"/>
      <c r="C50" s="111"/>
      <c r="D50" s="111"/>
      <c r="E50" s="111"/>
      <c r="F50" s="111"/>
      <c r="G50" s="111"/>
    </row>
    <row r="51" spans="1:7" ht="12.75">
      <c r="A51" s="111"/>
      <c r="B51" s="111"/>
      <c r="C51" s="111"/>
      <c r="D51" s="111"/>
      <c r="E51" s="111"/>
      <c r="F51" s="111"/>
      <c r="G51" s="111"/>
    </row>
    <row r="52" spans="1:7" ht="12.75">
      <c r="A52" s="111"/>
      <c r="B52" s="111"/>
      <c r="C52" s="111"/>
      <c r="D52" s="111"/>
      <c r="E52" s="111"/>
      <c r="F52" s="111"/>
      <c r="G52" s="111"/>
    </row>
    <row r="53" spans="1:7" ht="12.75">
      <c r="A53" s="111"/>
      <c r="B53" s="111"/>
      <c r="C53" s="111"/>
      <c r="D53" s="111"/>
      <c r="E53" s="111"/>
      <c r="F53" s="111"/>
      <c r="G53" s="111"/>
    </row>
    <row r="54" spans="1:7" ht="12.75">
      <c r="A54" s="111"/>
      <c r="B54" s="111"/>
      <c r="C54" s="111"/>
      <c r="D54" s="111"/>
      <c r="E54" s="111"/>
      <c r="F54" s="111"/>
      <c r="G54" s="111"/>
    </row>
    <row r="55" spans="1:7" ht="12.75">
      <c r="A55" s="111"/>
      <c r="B55" s="111"/>
      <c r="C55" s="111"/>
      <c r="D55" s="111"/>
      <c r="E55" s="111"/>
      <c r="F55" s="111"/>
      <c r="G55" s="111"/>
    </row>
    <row r="56" spans="1:7" ht="12.75">
      <c r="A56" s="111"/>
      <c r="B56" s="111"/>
      <c r="C56" s="111"/>
      <c r="D56" s="111"/>
      <c r="E56" s="111"/>
      <c r="F56" s="111"/>
      <c r="G56" s="111"/>
    </row>
    <row r="57" spans="1:7" ht="12.75">
      <c r="A57" s="111"/>
      <c r="B57" s="111"/>
      <c r="C57" s="111"/>
      <c r="D57" s="111"/>
      <c r="E57" s="111"/>
      <c r="F57" s="111"/>
      <c r="G57" s="111"/>
    </row>
    <row r="58" spans="1:7" ht="12.75">
      <c r="A58" s="111"/>
      <c r="B58" s="111"/>
      <c r="C58" s="111"/>
      <c r="D58" s="111"/>
      <c r="E58" s="111"/>
      <c r="F58" s="111"/>
      <c r="G58" s="111"/>
    </row>
    <row r="59" spans="1:7" ht="12.75">
      <c r="A59" s="111"/>
      <c r="B59" s="111"/>
      <c r="C59" s="111"/>
      <c r="D59" s="111"/>
      <c r="E59" s="111"/>
      <c r="F59" s="111"/>
      <c r="G59" s="111"/>
    </row>
    <row r="60" spans="1:7" ht="12.75">
      <c r="A60" s="111"/>
      <c r="B60" s="111"/>
      <c r="C60" s="111"/>
      <c r="D60" s="111"/>
      <c r="E60" s="111"/>
      <c r="F60" s="111"/>
      <c r="G60" s="111"/>
    </row>
    <row r="61" spans="1:7" ht="12.75">
      <c r="A61" s="111"/>
      <c r="B61" s="111"/>
      <c r="C61" s="111"/>
      <c r="D61" s="111"/>
      <c r="E61" s="111"/>
      <c r="F61" s="111"/>
      <c r="G61" s="111"/>
    </row>
    <row r="62" spans="1:7" ht="12.75">
      <c r="A62" s="111"/>
      <c r="B62" s="111"/>
      <c r="C62" s="111"/>
      <c r="D62" s="111"/>
      <c r="E62" s="111"/>
      <c r="F62" s="111"/>
      <c r="G62" s="111"/>
    </row>
    <row r="63" spans="1:7" ht="12.75">
      <c r="A63" s="111"/>
      <c r="B63" s="111"/>
      <c r="C63" s="111"/>
      <c r="D63" s="111"/>
      <c r="E63" s="111"/>
      <c r="F63" s="111"/>
      <c r="G63" s="111"/>
    </row>
    <row r="64" spans="1:7" ht="12.75">
      <c r="A64" s="111"/>
      <c r="B64" s="111"/>
      <c r="C64" s="111"/>
      <c r="D64" s="111"/>
      <c r="E64" s="111"/>
      <c r="F64" s="111"/>
      <c r="G64" s="111"/>
    </row>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sheetData>
  <sheetProtection password="EF65" sheet="1" objects="1" scenarios="1"/>
  <mergeCells count="27">
    <mergeCell ref="A4:G4"/>
    <mergeCell ref="B11:E11"/>
    <mergeCell ref="A9:E10"/>
    <mergeCell ref="F9:G9"/>
    <mergeCell ref="A5:G5"/>
    <mergeCell ref="A6:G6"/>
    <mergeCell ref="A7:B7"/>
    <mergeCell ref="D7:G7"/>
    <mergeCell ref="A8:G8"/>
    <mergeCell ref="A1:C1"/>
    <mergeCell ref="A2:F2"/>
    <mergeCell ref="D1:F1"/>
    <mergeCell ref="A3:G3"/>
    <mergeCell ref="A25:G25"/>
    <mergeCell ref="B12:E12"/>
    <mergeCell ref="B13:E13"/>
    <mergeCell ref="B15:E15"/>
    <mergeCell ref="B16:E16"/>
    <mergeCell ref="A24:G24"/>
    <mergeCell ref="A23:G23"/>
    <mergeCell ref="A22:G22"/>
    <mergeCell ref="A20:G20"/>
    <mergeCell ref="B21:E21"/>
    <mergeCell ref="B17:E17"/>
    <mergeCell ref="B18:E18"/>
    <mergeCell ref="B19:E19"/>
    <mergeCell ref="B14:E14"/>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8" r:id="rId1"/>
</worksheet>
</file>

<file path=xl/worksheets/sheet11.xml><?xml version="1.0" encoding="utf-8"?>
<worksheet xmlns="http://schemas.openxmlformats.org/spreadsheetml/2006/main" xmlns:r="http://schemas.openxmlformats.org/officeDocument/2006/relationships">
  <sheetPr>
    <pageSetUpPr fitToPage="1"/>
  </sheetPr>
  <dimension ref="A1:BH64"/>
  <sheetViews>
    <sheetView workbookViewId="0" topLeftCell="A1">
      <selection activeCell="C8" sqref="C8"/>
    </sheetView>
  </sheetViews>
  <sheetFormatPr defaultColWidth="9.140625" defaultRowHeight="12.75"/>
  <cols>
    <col min="1" max="1" width="5.7109375" style="0" customWidth="1"/>
    <col min="2" max="2" width="4.7109375" style="0" customWidth="1"/>
    <col min="3" max="3" width="11.7109375" style="0" customWidth="1"/>
    <col min="4" max="4" width="18.7109375" style="0" customWidth="1"/>
    <col min="5" max="5" width="11.7109375" style="0" customWidth="1"/>
    <col min="6" max="7" width="21.7109375" style="0" customWidth="1"/>
    <col min="8" max="60" width="9.140625" style="111" customWidth="1"/>
  </cols>
  <sheetData>
    <row r="1" spans="1:58" s="236" customFormat="1" ht="16.5" thickBot="1">
      <c r="A1" s="903"/>
      <c r="B1" s="450"/>
      <c r="C1" s="450"/>
      <c r="D1" s="1003" t="s">
        <v>563</v>
      </c>
      <c r="E1" s="1053"/>
      <c r="F1" s="917"/>
      <c r="G1" s="291">
        <f>+2Př!I1</f>
      </c>
      <c r="H1" s="111"/>
      <c r="I1" s="111"/>
      <c r="J1" s="237"/>
      <c r="K1" s="237"/>
      <c r="L1" s="237"/>
      <c r="M1" s="237"/>
      <c r="N1" s="237"/>
      <c r="O1" s="237"/>
      <c r="P1" s="237"/>
      <c r="Q1" s="237"/>
      <c r="R1" s="237"/>
      <c r="S1" s="237"/>
      <c r="T1" s="237"/>
      <c r="U1" s="237"/>
      <c r="V1" s="237"/>
      <c r="W1" s="237"/>
      <c r="X1" s="237"/>
      <c r="Y1" s="237"/>
      <c r="Z1" s="237"/>
      <c r="AA1" s="237"/>
      <c r="AB1" s="237"/>
      <c r="AC1" s="237"/>
      <c r="AD1" s="237"/>
      <c r="AE1" s="237"/>
      <c r="AF1" s="237"/>
      <c r="AG1" s="237"/>
      <c r="AH1" s="237"/>
      <c r="AI1" s="237"/>
      <c r="AJ1" s="237"/>
      <c r="AK1" s="237"/>
      <c r="AL1" s="237"/>
      <c r="AM1" s="237"/>
      <c r="AN1" s="237"/>
      <c r="AO1" s="237"/>
      <c r="AP1" s="237"/>
      <c r="AQ1" s="237"/>
      <c r="AR1" s="237"/>
      <c r="AS1" s="237"/>
      <c r="AT1" s="237"/>
      <c r="AU1" s="237"/>
      <c r="AV1" s="237"/>
      <c r="AW1" s="237"/>
      <c r="AX1" s="237"/>
      <c r="AY1" s="237"/>
      <c r="AZ1" s="237"/>
      <c r="BA1" s="237"/>
      <c r="BB1" s="237"/>
      <c r="BC1" s="237"/>
      <c r="BD1" s="237"/>
      <c r="BE1" s="237"/>
      <c r="BF1" s="237"/>
    </row>
    <row r="2" spans="1:60" s="133" customFormat="1" ht="24" customHeight="1">
      <c r="A2" s="870"/>
      <c r="B2" s="870"/>
      <c r="C2" s="870"/>
      <c r="D2" s="870"/>
      <c r="E2" s="870"/>
      <c r="F2" s="870"/>
      <c r="G2" s="177"/>
      <c r="H2" s="111"/>
      <c r="I2" s="111"/>
      <c r="J2" s="134"/>
      <c r="K2" s="134"/>
      <c r="L2" s="134"/>
      <c r="M2" s="134"/>
      <c r="N2" s="134"/>
      <c r="O2" s="134"/>
      <c r="P2" s="134"/>
      <c r="Q2" s="134"/>
      <c r="R2" s="134"/>
      <c r="S2" s="134"/>
      <c r="T2" s="134"/>
      <c r="U2" s="134"/>
      <c r="V2" s="134"/>
      <c r="W2" s="134"/>
      <c r="X2" s="134"/>
      <c r="Y2" s="134"/>
      <c r="Z2" s="134"/>
      <c r="AA2" s="134"/>
      <c r="AB2" s="134"/>
      <c r="AC2" s="134"/>
      <c r="AD2" s="134"/>
      <c r="AE2" s="134"/>
      <c r="AF2" s="134"/>
      <c r="AG2" s="134"/>
      <c r="AH2" s="134"/>
      <c r="AI2" s="134"/>
      <c r="AJ2" s="134"/>
      <c r="AK2" s="134"/>
      <c r="AL2" s="134"/>
      <c r="AM2" s="134"/>
      <c r="AN2" s="134"/>
      <c r="AO2" s="134"/>
      <c r="AP2" s="134"/>
      <c r="AQ2" s="134"/>
      <c r="AR2" s="134"/>
      <c r="AS2" s="134"/>
      <c r="AT2" s="134"/>
      <c r="AU2" s="134"/>
      <c r="AV2" s="134"/>
      <c r="AW2" s="134"/>
      <c r="AX2" s="134"/>
      <c r="AY2" s="134"/>
      <c r="AZ2" s="134"/>
      <c r="BA2" s="134"/>
      <c r="BB2" s="134"/>
      <c r="BC2" s="134"/>
      <c r="BD2" s="134"/>
      <c r="BE2" s="134"/>
      <c r="BF2" s="134"/>
      <c r="BG2" s="134"/>
      <c r="BH2" s="134"/>
    </row>
    <row r="3" spans="1:60" s="133" customFormat="1" ht="36" customHeight="1">
      <c r="A3" s="1065" t="s">
        <v>564</v>
      </c>
      <c r="B3" s="1066"/>
      <c r="C3" s="1066"/>
      <c r="D3" s="1066"/>
      <c r="E3" s="1066"/>
      <c r="F3" s="1066"/>
      <c r="G3" s="1066"/>
      <c r="H3" s="111"/>
      <c r="I3" s="111"/>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c r="AN3" s="134"/>
      <c r="AO3" s="134"/>
      <c r="AP3" s="134"/>
      <c r="AQ3" s="134"/>
      <c r="AR3" s="134"/>
      <c r="AS3" s="134"/>
      <c r="AT3" s="134"/>
      <c r="AU3" s="134"/>
      <c r="AV3" s="134"/>
      <c r="AW3" s="134"/>
      <c r="AX3" s="134"/>
      <c r="AY3" s="134"/>
      <c r="AZ3" s="134"/>
      <c r="BA3" s="134"/>
      <c r="BB3" s="134"/>
      <c r="BC3" s="134"/>
      <c r="BD3" s="134"/>
      <c r="BE3" s="134"/>
      <c r="BF3" s="134"/>
      <c r="BG3" s="134"/>
      <c r="BH3" s="134"/>
    </row>
    <row r="4" spans="1:60" s="236" customFormat="1" ht="18" customHeight="1">
      <c r="A4" s="1067" t="s">
        <v>565</v>
      </c>
      <c r="B4" s="1068"/>
      <c r="C4" s="1068"/>
      <c r="D4" s="1068"/>
      <c r="E4" s="1068"/>
      <c r="F4" s="1068"/>
      <c r="G4" s="1068"/>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c r="AP4" s="237"/>
      <c r="AQ4" s="237"/>
      <c r="AR4" s="237"/>
      <c r="AS4" s="237"/>
      <c r="AT4" s="237"/>
      <c r="AU4" s="237"/>
      <c r="AV4" s="237"/>
      <c r="AW4" s="237"/>
      <c r="AX4" s="237"/>
      <c r="AY4" s="237"/>
      <c r="AZ4" s="237"/>
      <c r="BA4" s="237"/>
      <c r="BB4" s="237"/>
      <c r="BC4" s="237"/>
      <c r="BD4" s="237"/>
      <c r="BE4" s="237"/>
      <c r="BF4" s="237"/>
      <c r="BG4" s="237"/>
      <c r="BH4" s="237"/>
    </row>
    <row r="5" spans="1:7" ht="18" customHeight="1">
      <c r="A5" s="1069" t="s">
        <v>544</v>
      </c>
      <c r="B5" s="1070"/>
      <c r="C5" s="1070"/>
      <c r="D5" s="1070"/>
      <c r="E5" s="1070"/>
      <c r="F5" s="1070"/>
      <c r="G5" s="1070"/>
    </row>
    <row r="6" spans="1:7" ht="18" customHeight="1">
      <c r="A6" s="1071" t="s">
        <v>365</v>
      </c>
      <c r="B6" s="1072"/>
      <c r="C6" s="1072"/>
      <c r="D6" s="1072"/>
      <c r="E6" s="1072"/>
      <c r="F6" s="1072"/>
      <c r="G6" s="1072"/>
    </row>
    <row r="7" spans="1:7" ht="18" customHeight="1">
      <c r="A7" s="1071"/>
      <c r="B7" s="1072"/>
      <c r="C7" s="1072"/>
      <c r="D7" s="1072"/>
      <c r="E7" s="1072"/>
      <c r="F7" s="1072"/>
      <c r="G7" s="1072"/>
    </row>
    <row r="8" spans="1:7" ht="24" customHeight="1">
      <c r="A8" s="1052" t="s">
        <v>15</v>
      </c>
      <c r="B8" s="916"/>
      <c r="C8" s="238"/>
      <c r="D8" s="1062"/>
      <c r="E8" s="438"/>
      <c r="F8" s="438"/>
      <c r="G8" s="438"/>
    </row>
    <row r="9" spans="1:7" ht="7.5" customHeight="1" thickBot="1">
      <c r="A9" s="1063"/>
      <c r="B9" s="1064"/>
      <c r="C9" s="1064"/>
      <c r="D9" s="1064"/>
      <c r="E9" s="1064"/>
      <c r="F9" s="1064"/>
      <c r="G9" s="1064"/>
    </row>
    <row r="10" spans="1:7" ht="15" customHeight="1">
      <c r="A10" s="1055"/>
      <c r="B10" s="436"/>
      <c r="C10" s="436"/>
      <c r="D10" s="436"/>
      <c r="E10" s="1056"/>
      <c r="F10" s="1058" t="s">
        <v>23</v>
      </c>
      <c r="G10" s="1059"/>
    </row>
    <row r="11" spans="1:7" ht="15" customHeight="1">
      <c r="A11" s="1057"/>
      <c r="B11" s="495"/>
      <c r="C11" s="495"/>
      <c r="D11" s="495"/>
      <c r="E11" s="496"/>
      <c r="F11" s="118" t="s">
        <v>455</v>
      </c>
      <c r="G11" s="132" t="s">
        <v>467</v>
      </c>
    </row>
    <row r="12" spans="1:7" ht="24" customHeight="1">
      <c r="A12" s="70">
        <v>321</v>
      </c>
      <c r="B12" s="1042" t="s">
        <v>16</v>
      </c>
      <c r="C12" s="1042"/>
      <c r="D12" s="1042"/>
      <c r="E12" s="1043"/>
      <c r="F12" s="162">
        <v>0</v>
      </c>
      <c r="G12" s="100"/>
    </row>
    <row r="13" spans="1:7" ht="24" customHeight="1">
      <c r="A13" s="70">
        <v>322</v>
      </c>
      <c r="B13" s="1042" t="s">
        <v>17</v>
      </c>
      <c r="C13" s="1042"/>
      <c r="D13" s="1042"/>
      <c r="E13" s="1043"/>
      <c r="F13" s="162">
        <v>0</v>
      </c>
      <c r="G13" s="100"/>
    </row>
    <row r="14" spans="1:7" ht="24" customHeight="1">
      <c r="A14" s="70">
        <v>323</v>
      </c>
      <c r="B14" s="1042" t="s">
        <v>395</v>
      </c>
      <c r="C14" s="1042"/>
      <c r="D14" s="1042"/>
      <c r="E14" s="1043"/>
      <c r="F14" s="162">
        <v>0</v>
      </c>
      <c r="G14" s="100"/>
    </row>
    <row r="15" spans="1:7" ht="24" customHeight="1">
      <c r="A15" s="70">
        <v>324</v>
      </c>
      <c r="B15" s="1042" t="s">
        <v>366</v>
      </c>
      <c r="C15" s="1042"/>
      <c r="D15" s="1042"/>
      <c r="E15" s="1043"/>
      <c r="F15" s="287">
        <f>+IF(+IF(IF(DAP2!E18=0,0,(F12-F13)/DAP2!E18)&lt;0,0,IF(DAP2!E18=0,0,(F12-F13)/DAP2!E18))&gt;1,1,+IF(IF(DAP2!E18=0,0,(F12-F13)/DAP2!E18)&lt;0,0,IF(DAP2!E18=0,0,(F12-F13)/DAP2!E18)))</f>
        <v>0</v>
      </c>
      <c r="G15" s="100"/>
    </row>
    <row r="16" spans="1:7" ht="24" customHeight="1">
      <c r="A16" s="70">
        <v>325</v>
      </c>
      <c r="B16" s="1042" t="s">
        <v>545</v>
      </c>
      <c r="C16" s="1042"/>
      <c r="D16" s="1042"/>
      <c r="E16" s="1043"/>
      <c r="F16" s="163">
        <f>ROUND(+DAP2!F36*F15,0)</f>
        <v>0</v>
      </c>
      <c r="G16" s="100"/>
    </row>
    <row r="17" spans="1:7" ht="24" customHeight="1" thickBot="1">
      <c r="A17" s="72">
        <v>326</v>
      </c>
      <c r="B17" s="1046" t="s">
        <v>446</v>
      </c>
      <c r="C17" s="1046"/>
      <c r="D17" s="1046"/>
      <c r="E17" s="1047"/>
      <c r="F17" s="164">
        <f>+MIN(F14,F16)</f>
        <v>0</v>
      </c>
      <c r="G17" s="130"/>
    </row>
    <row r="18" spans="1:7" ht="24" customHeight="1" thickBot="1">
      <c r="A18" s="124">
        <v>327</v>
      </c>
      <c r="B18" s="1040" t="s">
        <v>447</v>
      </c>
      <c r="C18" s="1040"/>
      <c r="D18" s="1040"/>
      <c r="E18" s="1041"/>
      <c r="F18" s="165">
        <f>+F14-F17</f>
        <v>0</v>
      </c>
      <c r="G18" s="131"/>
    </row>
    <row r="19" spans="1:7" ht="24" customHeight="1" thickBot="1">
      <c r="A19" s="1073" t="s">
        <v>566</v>
      </c>
      <c r="B19" s="1074"/>
      <c r="C19" s="1074"/>
      <c r="D19" s="1074"/>
      <c r="E19" s="1074"/>
      <c r="F19" s="1074"/>
      <c r="G19" s="1074"/>
    </row>
    <row r="20" spans="1:7" ht="330" customHeight="1">
      <c r="A20" s="622"/>
      <c r="B20" s="645"/>
      <c r="C20" s="645"/>
      <c r="D20" s="645"/>
      <c r="E20" s="645"/>
      <c r="F20" s="645"/>
      <c r="G20" s="645"/>
    </row>
    <row r="21" spans="1:7" ht="15.75" customHeight="1">
      <c r="A21" s="1050" t="str">
        <f>+DAP1!A44</f>
        <v>Formulář zpracovala ASPEKT HM, daňová, účetní a auditorská kancelář, www.danovapriznani.cz, business.center.cz</v>
      </c>
      <c r="B21" s="1050"/>
      <c r="C21" s="1050"/>
      <c r="D21" s="1050"/>
      <c r="E21" s="1051"/>
      <c r="F21" s="1051"/>
      <c r="G21" s="1051"/>
    </row>
    <row r="22" spans="1:60" s="286" customFormat="1" ht="12" customHeight="1">
      <c r="A22" s="1048" t="s">
        <v>567</v>
      </c>
      <c r="B22" s="1048"/>
      <c r="C22" s="1048"/>
      <c r="D22" s="1048"/>
      <c r="E22" s="1049"/>
      <c r="F22" s="1049"/>
      <c r="G22" s="1049"/>
      <c r="H22" s="285"/>
      <c r="I22" s="285"/>
      <c r="J22" s="285"/>
      <c r="K22" s="285"/>
      <c r="L22" s="285"/>
      <c r="M22" s="285"/>
      <c r="N22" s="285"/>
      <c r="O22" s="285"/>
      <c r="P22" s="285"/>
      <c r="Q22" s="285"/>
      <c r="R22" s="285"/>
      <c r="S22" s="285"/>
      <c r="T22" s="285"/>
      <c r="U22" s="285"/>
      <c r="V22" s="285"/>
      <c r="W22" s="285"/>
      <c r="X22" s="285"/>
      <c r="Y22" s="285"/>
      <c r="Z22" s="285"/>
      <c r="AA22" s="285"/>
      <c r="AB22" s="285"/>
      <c r="AC22" s="285"/>
      <c r="AD22" s="285"/>
      <c r="AE22" s="285"/>
      <c r="AF22" s="285"/>
      <c r="AG22" s="285"/>
      <c r="AH22" s="285"/>
      <c r="AI22" s="285"/>
      <c r="AJ22" s="285"/>
      <c r="AK22" s="285"/>
      <c r="AL22" s="285"/>
      <c r="AM22" s="285"/>
      <c r="AN22" s="285"/>
      <c r="AO22" s="285"/>
      <c r="AP22" s="285"/>
      <c r="AQ22" s="285"/>
      <c r="AR22" s="285"/>
      <c r="AS22" s="285"/>
      <c r="AT22" s="285"/>
      <c r="AU22" s="285"/>
      <c r="AV22" s="285"/>
      <c r="AW22" s="285"/>
      <c r="AX22" s="285"/>
      <c r="AY22" s="285"/>
      <c r="AZ22" s="285"/>
      <c r="BA22" s="285"/>
      <c r="BB22" s="285"/>
      <c r="BC22" s="285"/>
      <c r="BD22" s="285"/>
      <c r="BE22" s="285"/>
      <c r="BF22" s="285"/>
      <c r="BG22" s="285"/>
      <c r="BH22" s="285"/>
    </row>
    <row r="23" spans="1:7" ht="12.75">
      <c r="A23" s="1044" t="s">
        <v>162</v>
      </c>
      <c r="B23" s="1044"/>
      <c r="C23" s="1044"/>
      <c r="D23" s="1044"/>
      <c r="E23" s="1045"/>
      <c r="F23" s="1045"/>
      <c r="G23" s="1045"/>
    </row>
    <row r="24" spans="1:7" ht="12.75">
      <c r="A24" s="111"/>
      <c r="B24" s="111"/>
      <c r="C24" s="111"/>
      <c r="D24" s="111"/>
      <c r="E24" s="111"/>
      <c r="F24" s="111"/>
      <c r="G24" s="111"/>
    </row>
    <row r="25" spans="1:7" ht="12.75">
      <c r="A25" s="111"/>
      <c r="B25" s="111"/>
      <c r="C25" s="111"/>
      <c r="D25" s="111"/>
      <c r="E25" s="111"/>
      <c r="F25" s="111"/>
      <c r="G25" s="111"/>
    </row>
    <row r="26" spans="1:7" ht="12.75">
      <c r="A26" s="111"/>
      <c r="B26" s="111"/>
      <c r="C26" s="111"/>
      <c r="D26" s="111"/>
      <c r="E26" s="111"/>
      <c r="F26" s="111"/>
      <c r="G26" s="111"/>
    </row>
    <row r="27" spans="1:7" ht="12.75">
      <c r="A27" s="111"/>
      <c r="B27" s="111"/>
      <c r="C27" s="111"/>
      <c r="D27" s="111"/>
      <c r="E27" s="111"/>
      <c r="F27" s="111"/>
      <c r="G27" s="111"/>
    </row>
    <row r="28" spans="1:7" ht="12.75">
      <c r="A28" s="111"/>
      <c r="B28" s="111"/>
      <c r="C28" s="111"/>
      <c r="D28" s="111"/>
      <c r="E28" s="111"/>
      <c r="F28" s="111"/>
      <c r="G28" s="111"/>
    </row>
    <row r="29" spans="1:7" ht="12.75">
      <c r="A29" s="111"/>
      <c r="B29" s="111"/>
      <c r="C29" s="111"/>
      <c r="D29" s="111"/>
      <c r="E29" s="111"/>
      <c r="F29" s="111"/>
      <c r="G29" s="111"/>
    </row>
    <row r="30" spans="1:7" ht="12.75">
      <c r="A30" s="111"/>
      <c r="B30" s="111"/>
      <c r="C30" s="111"/>
      <c r="D30" s="111"/>
      <c r="E30" s="111"/>
      <c r="F30" s="111"/>
      <c r="G30" s="111"/>
    </row>
    <row r="31" spans="1:7" ht="12.75">
      <c r="A31" s="111"/>
      <c r="B31" s="111"/>
      <c r="C31" s="111"/>
      <c r="D31" s="111"/>
      <c r="E31" s="111"/>
      <c r="F31" s="111"/>
      <c r="G31" s="111"/>
    </row>
    <row r="32" spans="1:7" ht="12.75">
      <c r="A32" s="111"/>
      <c r="B32" s="111"/>
      <c r="C32" s="111"/>
      <c r="D32" s="111"/>
      <c r="E32" s="111"/>
      <c r="F32" s="111"/>
      <c r="G32" s="111"/>
    </row>
    <row r="33" spans="1:7" ht="12.75">
      <c r="A33" s="111"/>
      <c r="B33" s="111"/>
      <c r="C33" s="111"/>
      <c r="D33" s="111"/>
      <c r="E33" s="111"/>
      <c r="F33" s="111"/>
      <c r="G33" s="111"/>
    </row>
    <row r="34" spans="1:7" ht="12.75">
      <c r="A34" s="111"/>
      <c r="B34" s="111"/>
      <c r="C34" s="111"/>
      <c r="D34" s="111"/>
      <c r="E34" s="111"/>
      <c r="F34" s="111"/>
      <c r="G34" s="111"/>
    </row>
    <row r="35" spans="1:7" ht="12.75">
      <c r="A35" s="111"/>
      <c r="B35" s="111"/>
      <c r="C35" s="111"/>
      <c r="D35" s="111"/>
      <c r="E35" s="111"/>
      <c r="F35" s="111"/>
      <c r="G35" s="111"/>
    </row>
    <row r="36" spans="1:7" ht="12.75">
      <c r="A36" s="111"/>
      <c r="B36" s="111"/>
      <c r="C36" s="111"/>
      <c r="D36" s="111"/>
      <c r="E36" s="111"/>
      <c r="F36" s="111"/>
      <c r="G36" s="111"/>
    </row>
    <row r="37" spans="1:7" ht="12.75">
      <c r="A37" s="111"/>
      <c r="B37" s="111"/>
      <c r="C37" s="111"/>
      <c r="D37" s="111"/>
      <c r="E37" s="111"/>
      <c r="F37" s="111"/>
      <c r="G37" s="111"/>
    </row>
    <row r="38" spans="1:7" ht="12.75">
      <c r="A38" s="111"/>
      <c r="B38" s="111"/>
      <c r="C38" s="111"/>
      <c r="D38" s="111"/>
      <c r="E38" s="111"/>
      <c r="F38" s="111"/>
      <c r="G38" s="111"/>
    </row>
    <row r="39" spans="1:7" ht="12.75">
      <c r="A39" s="111"/>
      <c r="B39" s="111"/>
      <c r="C39" s="111"/>
      <c r="D39" s="111"/>
      <c r="E39" s="111"/>
      <c r="F39" s="111"/>
      <c r="G39" s="111"/>
    </row>
    <row r="40" spans="1:7" ht="12.75">
      <c r="A40" s="111"/>
      <c r="B40" s="111"/>
      <c r="C40" s="111"/>
      <c r="D40" s="111"/>
      <c r="E40" s="111"/>
      <c r="F40" s="111"/>
      <c r="G40" s="111"/>
    </row>
    <row r="41" spans="1:7" ht="12.75">
      <c r="A41" s="111"/>
      <c r="B41" s="111"/>
      <c r="C41" s="111"/>
      <c r="D41" s="111"/>
      <c r="E41" s="111"/>
      <c r="F41" s="111"/>
      <c r="G41" s="111"/>
    </row>
    <row r="42" spans="1:7" ht="12.75">
      <c r="A42" s="111"/>
      <c r="B42" s="111"/>
      <c r="C42" s="111"/>
      <c r="D42" s="111"/>
      <c r="E42" s="111"/>
      <c r="F42" s="111"/>
      <c r="G42" s="111"/>
    </row>
    <row r="43" spans="1:7" ht="12.75">
      <c r="A43" s="111"/>
      <c r="B43" s="111"/>
      <c r="C43" s="111"/>
      <c r="D43" s="111"/>
      <c r="E43" s="111"/>
      <c r="F43" s="111"/>
      <c r="G43" s="111"/>
    </row>
    <row r="44" spans="1:7" ht="12.75">
      <c r="A44" s="111"/>
      <c r="B44" s="111"/>
      <c r="C44" s="111"/>
      <c r="D44" s="111"/>
      <c r="E44" s="111"/>
      <c r="F44" s="111"/>
      <c r="G44" s="111"/>
    </row>
    <row r="45" spans="1:7" ht="12.75">
      <c r="A45" s="111"/>
      <c r="B45" s="111"/>
      <c r="C45" s="111"/>
      <c r="D45" s="111"/>
      <c r="E45" s="111"/>
      <c r="F45" s="111"/>
      <c r="G45" s="111"/>
    </row>
    <row r="46" spans="1:7" ht="12.75">
      <c r="A46" s="111"/>
      <c r="B46" s="111"/>
      <c r="C46" s="111"/>
      <c r="D46" s="111"/>
      <c r="E46" s="111"/>
      <c r="F46" s="111"/>
      <c r="G46" s="111"/>
    </row>
    <row r="47" spans="1:7" ht="12.75">
      <c r="A47" s="111"/>
      <c r="B47" s="111"/>
      <c r="C47" s="111"/>
      <c r="D47" s="111"/>
      <c r="E47" s="111"/>
      <c r="F47" s="111"/>
      <c r="G47" s="111"/>
    </row>
    <row r="48" spans="1:7" ht="12.75">
      <c r="A48" s="111"/>
      <c r="B48" s="111"/>
      <c r="C48" s="111"/>
      <c r="D48" s="111"/>
      <c r="E48" s="111"/>
      <c r="F48" s="111"/>
      <c r="G48" s="111"/>
    </row>
    <row r="49" spans="1:7" ht="12.75">
      <c r="A49" s="111"/>
      <c r="B49" s="111"/>
      <c r="C49" s="111"/>
      <c r="D49" s="111"/>
      <c r="E49" s="111"/>
      <c r="F49" s="111"/>
      <c r="G49" s="111"/>
    </row>
    <row r="50" spans="1:7" ht="12.75">
      <c r="A50" s="111"/>
      <c r="B50" s="111"/>
      <c r="C50" s="111"/>
      <c r="D50" s="111"/>
      <c r="E50" s="111"/>
      <c r="F50" s="111"/>
      <c r="G50" s="111"/>
    </row>
    <row r="51" spans="1:7" ht="12.75">
      <c r="A51" s="111"/>
      <c r="B51" s="111"/>
      <c r="C51" s="111"/>
      <c r="D51" s="111"/>
      <c r="E51" s="111"/>
      <c r="F51" s="111"/>
      <c r="G51" s="111"/>
    </row>
    <row r="52" spans="1:7" ht="12.75">
      <c r="A52" s="111"/>
      <c r="B52" s="111"/>
      <c r="C52" s="111"/>
      <c r="D52" s="111"/>
      <c r="E52" s="111"/>
      <c r="F52" s="111"/>
      <c r="G52" s="111"/>
    </row>
    <row r="53" spans="1:7" ht="12.75">
      <c r="A53" s="111"/>
      <c r="B53" s="111"/>
      <c r="C53" s="111"/>
      <c r="D53" s="111"/>
      <c r="E53" s="111"/>
      <c r="F53" s="111"/>
      <c r="G53" s="111"/>
    </row>
    <row r="54" spans="1:7" ht="12.75">
      <c r="A54" s="111"/>
      <c r="B54" s="111"/>
      <c r="C54" s="111"/>
      <c r="D54" s="111"/>
      <c r="E54" s="111"/>
      <c r="F54" s="111"/>
      <c r="G54" s="111"/>
    </row>
    <row r="55" spans="1:7" ht="12.75">
      <c r="A55" s="111"/>
      <c r="B55" s="111"/>
      <c r="C55" s="111"/>
      <c r="D55" s="111"/>
      <c r="E55" s="111"/>
      <c r="F55" s="111"/>
      <c r="G55" s="111"/>
    </row>
    <row r="56" spans="1:7" ht="12.75">
      <c r="A56" s="111"/>
      <c r="B56" s="111"/>
      <c r="C56" s="111"/>
      <c r="D56" s="111"/>
      <c r="E56" s="111"/>
      <c r="F56" s="111"/>
      <c r="G56" s="111"/>
    </row>
    <row r="57" spans="1:7" ht="12.75">
      <c r="A57" s="111"/>
      <c r="B57" s="111"/>
      <c r="C57" s="111"/>
      <c r="D57" s="111"/>
      <c r="E57" s="111"/>
      <c r="F57" s="111"/>
      <c r="G57" s="111"/>
    </row>
    <row r="58" spans="1:7" ht="12.75">
      <c r="A58" s="111"/>
      <c r="B58" s="111"/>
      <c r="C58" s="111"/>
      <c r="D58" s="111"/>
      <c r="E58" s="111"/>
      <c r="F58" s="111"/>
      <c r="G58" s="111"/>
    </row>
    <row r="59" spans="1:7" ht="12.75">
      <c r="A59" s="111"/>
      <c r="B59" s="111"/>
      <c r="C59" s="111"/>
      <c r="D59" s="111"/>
      <c r="E59" s="111"/>
      <c r="F59" s="111"/>
      <c r="G59" s="111"/>
    </row>
    <row r="60" spans="1:7" ht="12.75">
      <c r="A60" s="111"/>
      <c r="B60" s="111"/>
      <c r="C60" s="111"/>
      <c r="D60" s="111"/>
      <c r="E60" s="111"/>
      <c r="F60" s="111"/>
      <c r="G60" s="111"/>
    </row>
    <row r="61" spans="1:7" ht="12.75">
      <c r="A61" s="111"/>
      <c r="B61" s="111"/>
      <c r="C61" s="111"/>
      <c r="D61" s="111"/>
      <c r="E61" s="111"/>
      <c r="F61" s="111"/>
      <c r="G61" s="111"/>
    </row>
    <row r="62" spans="1:7" ht="12.75">
      <c r="A62" s="111"/>
      <c r="B62" s="111"/>
      <c r="C62" s="111"/>
      <c r="D62" s="111"/>
      <c r="E62" s="111"/>
      <c r="F62" s="111"/>
      <c r="G62" s="111"/>
    </row>
    <row r="63" spans="1:7" ht="12.75">
      <c r="A63" s="111"/>
      <c r="B63" s="111"/>
      <c r="C63" s="111"/>
      <c r="D63" s="111"/>
      <c r="E63" s="111"/>
      <c r="F63" s="111"/>
      <c r="G63" s="111"/>
    </row>
    <row r="64" spans="1:7" ht="12.75">
      <c r="A64" s="111"/>
      <c r="B64" s="111"/>
      <c r="C64" s="111"/>
      <c r="D64" s="111"/>
      <c r="E64" s="111"/>
      <c r="F64" s="111"/>
      <c r="G64" s="111"/>
    </row>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sheetData>
  <sheetProtection password="EF65" sheet="1" objects="1" scenarios="1"/>
  <mergeCells count="25">
    <mergeCell ref="A22:G22"/>
    <mergeCell ref="A23:G23"/>
    <mergeCell ref="A7:G7"/>
    <mergeCell ref="A19:G19"/>
    <mergeCell ref="A20:G20"/>
    <mergeCell ref="A21:G21"/>
    <mergeCell ref="B17:E17"/>
    <mergeCell ref="B18:E18"/>
    <mergeCell ref="B13:E13"/>
    <mergeCell ref="B14:E14"/>
    <mergeCell ref="B15:E15"/>
    <mergeCell ref="B16:E16"/>
    <mergeCell ref="A9:G9"/>
    <mergeCell ref="A10:E11"/>
    <mergeCell ref="F10:G10"/>
    <mergeCell ref="B12:E12"/>
    <mergeCell ref="A4:G4"/>
    <mergeCell ref="A5:G5"/>
    <mergeCell ref="A6:G6"/>
    <mergeCell ref="A8:B8"/>
    <mergeCell ref="D8:G8"/>
    <mergeCell ref="A1:C1"/>
    <mergeCell ref="D1:F1"/>
    <mergeCell ref="A2:F2"/>
    <mergeCell ref="A3:G3"/>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r:id="rId1"/>
</worksheet>
</file>

<file path=xl/worksheets/sheet12.xml><?xml version="1.0" encoding="utf-8"?>
<worksheet xmlns="http://schemas.openxmlformats.org/spreadsheetml/2006/main" xmlns:r="http://schemas.openxmlformats.org/officeDocument/2006/relationships">
  <sheetPr>
    <pageSetUpPr fitToPage="1"/>
  </sheetPr>
  <dimension ref="A1:AL48"/>
  <sheetViews>
    <sheetView workbookViewId="0" topLeftCell="A1">
      <selection activeCell="F1" sqref="F1"/>
    </sheetView>
  </sheetViews>
  <sheetFormatPr defaultColWidth="9.140625" defaultRowHeight="12.75"/>
  <cols>
    <col min="2" max="6" width="18.7109375" style="0" customWidth="1"/>
    <col min="7" max="38" width="9.140625" style="36" customWidth="1"/>
  </cols>
  <sheetData>
    <row r="1" spans="1:6" ht="19.5" customHeight="1" thickBot="1">
      <c r="A1" s="1085"/>
      <c r="B1" s="1085"/>
      <c r="C1" s="1082" t="s">
        <v>454</v>
      </c>
      <c r="D1" s="1083"/>
      <c r="E1" s="1084"/>
      <c r="F1" s="410">
        <f>+2Př!I1</f>
      </c>
    </row>
    <row r="2" spans="1:6" ht="27.75" customHeight="1">
      <c r="A2" s="1085"/>
      <c r="B2" s="1085"/>
      <c r="C2" s="1085"/>
      <c r="D2" s="1085"/>
      <c r="E2" s="1085"/>
      <c r="F2" s="1085"/>
    </row>
    <row r="3" spans="1:6" ht="27.75" customHeight="1">
      <c r="A3" s="1086" t="s">
        <v>558</v>
      </c>
      <c r="B3" s="1086"/>
      <c r="C3" s="1086"/>
      <c r="D3" s="1086"/>
      <c r="E3" s="1086"/>
      <c r="F3" s="1086"/>
    </row>
    <row r="4" spans="1:6" ht="27.75" customHeight="1" thickBot="1">
      <c r="A4" s="1085"/>
      <c r="B4" s="1085"/>
      <c r="C4" s="1085"/>
      <c r="D4" s="1085"/>
      <c r="E4" s="1085"/>
      <c r="F4" s="1085"/>
    </row>
    <row r="5" spans="1:38" s="298" customFormat="1" ht="18.75" thickBot="1">
      <c r="A5" s="1087" t="s">
        <v>559</v>
      </c>
      <c r="B5" s="1087"/>
      <c r="C5" s="1087"/>
      <c r="D5" s="1087"/>
      <c r="E5" s="1088"/>
      <c r="F5" s="302">
        <f>+DAP1!F22</f>
        <v>2008</v>
      </c>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row>
    <row r="6" spans="1:6" ht="18">
      <c r="A6" s="1089" t="s">
        <v>560</v>
      </c>
      <c r="B6" s="1089"/>
      <c r="C6" s="1089"/>
      <c r="D6" s="1089"/>
      <c r="E6" s="1089"/>
      <c r="F6" s="1089"/>
    </row>
    <row r="7" spans="1:6" ht="15">
      <c r="A7" s="1090" t="s">
        <v>561</v>
      </c>
      <c r="B7" s="1090"/>
      <c r="C7" s="1090"/>
      <c r="D7" s="1090"/>
      <c r="E7" s="1090"/>
      <c r="F7" s="1090"/>
    </row>
    <row r="8" spans="1:6" ht="13.5" thickBot="1">
      <c r="A8" s="1085"/>
      <c r="B8" s="1085"/>
      <c r="C8" s="1085"/>
      <c r="D8" s="1085"/>
      <c r="E8" s="1085"/>
      <c r="F8" s="1085"/>
    </row>
    <row r="9" spans="1:6" ht="12.75">
      <c r="A9" s="299" t="s">
        <v>552</v>
      </c>
      <c r="B9" s="300" t="s">
        <v>557</v>
      </c>
      <c r="C9" s="300" t="s">
        <v>556</v>
      </c>
      <c r="D9" s="300" t="s">
        <v>555</v>
      </c>
      <c r="E9" s="300" t="s">
        <v>554</v>
      </c>
      <c r="F9" s="301" t="s">
        <v>553</v>
      </c>
    </row>
    <row r="10" spans="1:6" ht="12.75" customHeight="1">
      <c r="A10" s="1075" t="s">
        <v>274</v>
      </c>
      <c r="B10" s="1076" t="s">
        <v>547</v>
      </c>
      <c r="C10" s="1076" t="s">
        <v>548</v>
      </c>
      <c r="D10" s="1076" t="s">
        <v>549</v>
      </c>
      <c r="E10" s="1076" t="s">
        <v>550</v>
      </c>
      <c r="F10" s="1080" t="s">
        <v>551</v>
      </c>
    </row>
    <row r="11" spans="1:6" ht="45.75" customHeight="1">
      <c r="A11" s="1075"/>
      <c r="B11" s="1076"/>
      <c r="C11" s="1076"/>
      <c r="D11" s="1079"/>
      <c r="E11" s="1079"/>
      <c r="F11" s="1081"/>
    </row>
    <row r="12" spans="1:6" ht="18" customHeight="1">
      <c r="A12" s="292">
        <v>1</v>
      </c>
      <c r="B12" s="290">
        <v>2007</v>
      </c>
      <c r="C12" s="288">
        <v>0</v>
      </c>
      <c r="D12" s="288">
        <v>0</v>
      </c>
      <c r="E12" s="288">
        <v>0</v>
      </c>
      <c r="F12" s="289">
        <f aca="true" t="shared" si="0" ref="F12:F19">+C12-D12-E12</f>
        <v>0</v>
      </c>
    </row>
    <row r="13" spans="1:6" ht="18" customHeight="1">
      <c r="A13" s="292">
        <v>2</v>
      </c>
      <c r="B13" s="293"/>
      <c r="C13" s="288"/>
      <c r="D13" s="288"/>
      <c r="E13" s="288"/>
      <c r="F13" s="289">
        <f t="shared" si="0"/>
        <v>0</v>
      </c>
    </row>
    <row r="14" spans="1:6" ht="18" customHeight="1">
      <c r="A14" s="292">
        <v>3</v>
      </c>
      <c r="B14" s="293"/>
      <c r="C14" s="288"/>
      <c r="D14" s="288"/>
      <c r="E14" s="288"/>
      <c r="F14" s="289">
        <f t="shared" si="0"/>
        <v>0</v>
      </c>
    </row>
    <row r="15" spans="1:6" ht="18" customHeight="1">
      <c r="A15" s="292">
        <v>4</v>
      </c>
      <c r="B15" s="293"/>
      <c r="C15" s="288"/>
      <c r="D15" s="288"/>
      <c r="E15" s="288"/>
      <c r="F15" s="289">
        <f t="shared" si="0"/>
        <v>0</v>
      </c>
    </row>
    <row r="16" spans="1:6" ht="18" customHeight="1">
      <c r="A16" s="292">
        <v>5</v>
      </c>
      <c r="B16" s="293"/>
      <c r="C16" s="288"/>
      <c r="D16" s="288"/>
      <c r="E16" s="288"/>
      <c r="F16" s="289">
        <f t="shared" si="0"/>
        <v>0</v>
      </c>
    </row>
    <row r="17" spans="1:6" ht="18" customHeight="1">
      <c r="A17" s="292">
        <v>6</v>
      </c>
      <c r="B17" s="293"/>
      <c r="C17" s="288"/>
      <c r="D17" s="288"/>
      <c r="E17" s="288"/>
      <c r="F17" s="289">
        <f t="shared" si="0"/>
        <v>0</v>
      </c>
    </row>
    <row r="18" spans="1:6" ht="18" customHeight="1">
      <c r="A18" s="292">
        <v>7</v>
      </c>
      <c r="B18" s="293"/>
      <c r="C18" s="288"/>
      <c r="D18" s="288"/>
      <c r="E18" s="288"/>
      <c r="F18" s="289">
        <f t="shared" si="0"/>
        <v>0</v>
      </c>
    </row>
    <row r="19" spans="1:6" ht="18" customHeight="1">
      <c r="A19" s="292">
        <v>8</v>
      </c>
      <c r="B19" s="293"/>
      <c r="C19" s="288"/>
      <c r="D19" s="288"/>
      <c r="E19" s="288"/>
      <c r="F19" s="289">
        <f t="shared" si="0"/>
        <v>0</v>
      </c>
    </row>
    <row r="20" spans="1:6" ht="18" customHeight="1" thickBot="1">
      <c r="A20" s="294">
        <v>9</v>
      </c>
      <c r="B20" s="1077" t="s">
        <v>332</v>
      </c>
      <c r="C20" s="1078"/>
      <c r="D20" s="1078"/>
      <c r="E20" s="250">
        <f>SUM(E12:E19)</f>
        <v>0</v>
      </c>
      <c r="F20" s="251">
        <f>SUM(F12:F19)</f>
        <v>0</v>
      </c>
    </row>
    <row r="21" spans="1:6" ht="24" customHeight="1">
      <c r="A21" s="1093"/>
      <c r="B21" s="1093"/>
      <c r="C21" s="1093"/>
      <c r="D21" s="1093"/>
      <c r="E21" s="1093"/>
      <c r="F21" s="1093"/>
    </row>
    <row r="22" spans="1:6" ht="24" customHeight="1">
      <c r="A22" s="1093"/>
      <c r="B22" s="1093"/>
      <c r="C22" s="1093"/>
      <c r="D22" s="1093"/>
      <c r="E22" s="1093"/>
      <c r="F22" s="1093"/>
    </row>
    <row r="23" spans="1:6" ht="24" customHeight="1">
      <c r="A23" s="1093"/>
      <c r="B23" s="1093"/>
      <c r="C23" s="1093"/>
      <c r="D23" s="1093"/>
      <c r="E23" s="1093"/>
      <c r="F23" s="1093"/>
    </row>
    <row r="24" spans="1:6" ht="24" customHeight="1">
      <c r="A24" s="1093"/>
      <c r="B24" s="1093"/>
      <c r="C24" s="1093"/>
      <c r="D24" s="1093"/>
      <c r="E24" s="1093"/>
      <c r="F24" s="1093"/>
    </row>
    <row r="25" spans="1:6" ht="24" customHeight="1">
      <c r="A25" s="1093"/>
      <c r="B25" s="1093"/>
      <c r="C25" s="1093"/>
      <c r="D25" s="1093"/>
      <c r="E25" s="1093"/>
      <c r="F25" s="1093"/>
    </row>
    <row r="26" spans="1:6" ht="24" customHeight="1">
      <c r="A26" s="1093"/>
      <c r="B26" s="1093"/>
      <c r="C26" s="1093"/>
      <c r="D26" s="1093"/>
      <c r="E26" s="1093"/>
      <c r="F26" s="1093"/>
    </row>
    <row r="27" spans="1:6" ht="24" customHeight="1">
      <c r="A27" s="1093"/>
      <c r="B27" s="1093"/>
      <c r="C27" s="1093"/>
      <c r="D27" s="1093"/>
      <c r="E27" s="1093"/>
      <c r="F27" s="1093"/>
    </row>
    <row r="28" spans="1:6" ht="24" customHeight="1">
      <c r="A28" s="1093"/>
      <c r="B28" s="1093"/>
      <c r="C28" s="1093"/>
      <c r="D28" s="1093"/>
      <c r="E28" s="1093"/>
      <c r="F28" s="1093"/>
    </row>
    <row r="29" spans="1:6" ht="24" customHeight="1">
      <c r="A29" s="1093"/>
      <c r="B29" s="1093"/>
      <c r="C29" s="1093"/>
      <c r="D29" s="1093"/>
      <c r="E29" s="1093"/>
      <c r="F29" s="1093"/>
    </row>
    <row r="30" spans="1:6" ht="24" customHeight="1">
      <c r="A30" s="1093"/>
      <c r="B30" s="1093"/>
      <c r="C30" s="1093"/>
      <c r="D30" s="1093"/>
      <c r="E30" s="1093"/>
      <c r="F30" s="1093"/>
    </row>
    <row r="31" spans="1:6" ht="24" customHeight="1">
      <c r="A31" s="1093"/>
      <c r="B31" s="1093"/>
      <c r="C31" s="1093"/>
      <c r="D31" s="1093"/>
      <c r="E31" s="1093"/>
      <c r="F31" s="1093"/>
    </row>
    <row r="32" spans="1:6" ht="24" customHeight="1">
      <c r="A32" s="1093"/>
      <c r="B32" s="1093"/>
      <c r="C32" s="1093"/>
      <c r="D32" s="1093"/>
      <c r="E32" s="1093"/>
      <c r="F32" s="1093"/>
    </row>
    <row r="33" spans="1:6" ht="24" customHeight="1">
      <c r="A33" s="1093"/>
      <c r="B33" s="1093"/>
      <c r="C33" s="1093"/>
      <c r="D33" s="1093"/>
      <c r="E33" s="1093"/>
      <c r="F33" s="1093"/>
    </row>
    <row r="34" spans="1:6" ht="12.75">
      <c r="A34" s="1091" t="str">
        <f>+DAP1!A44</f>
        <v>Formulář zpracovala ASPEKT HM, daňová, účetní a auditorská kancelář, www.danovapriznani.cz, business.center.cz</v>
      </c>
      <c r="B34" s="1092"/>
      <c r="C34" s="1092"/>
      <c r="D34" s="1092"/>
      <c r="E34" s="1092"/>
      <c r="F34" s="1092"/>
    </row>
    <row r="35" spans="1:6" ht="12.75">
      <c r="A35" s="1094" t="s">
        <v>562</v>
      </c>
      <c r="B35" s="1094"/>
      <c r="C35" s="1094"/>
      <c r="D35" s="1094"/>
      <c r="E35" s="1094"/>
      <c r="F35" s="1094"/>
    </row>
    <row r="36" spans="1:6" ht="12.75">
      <c r="A36" s="1095" t="s">
        <v>162</v>
      </c>
      <c r="B36" s="1095"/>
      <c r="C36" s="1095"/>
      <c r="D36" s="1095"/>
      <c r="E36" s="1095"/>
      <c r="F36" s="1095"/>
    </row>
    <row r="37" spans="1:6" ht="12.75">
      <c r="A37" s="36"/>
      <c r="B37" s="36"/>
      <c r="C37" s="36"/>
      <c r="D37" s="36"/>
      <c r="E37" s="36"/>
      <c r="F37" s="36"/>
    </row>
    <row r="38" spans="1:6" ht="12.75">
      <c r="A38" s="36"/>
      <c r="B38" s="36"/>
      <c r="C38" s="36"/>
      <c r="D38" s="36"/>
      <c r="E38" s="36"/>
      <c r="F38" s="36"/>
    </row>
    <row r="39" spans="1:6" ht="12.75">
      <c r="A39" s="36"/>
      <c r="B39" s="36"/>
      <c r="C39" s="36"/>
      <c r="D39" s="36"/>
      <c r="E39" s="36"/>
      <c r="F39" s="36"/>
    </row>
    <row r="40" spans="1:6" ht="12.75">
      <c r="A40" s="36"/>
      <c r="B40" s="36"/>
      <c r="C40" s="36"/>
      <c r="D40" s="36"/>
      <c r="E40" s="36"/>
      <c r="F40" s="36"/>
    </row>
    <row r="41" spans="1:6" ht="12.75">
      <c r="A41" s="36"/>
      <c r="B41" s="36"/>
      <c r="C41" s="36"/>
      <c r="D41" s="36"/>
      <c r="E41" s="36"/>
      <c r="F41" s="36"/>
    </row>
    <row r="42" spans="1:6" ht="12.75">
      <c r="A42" s="36"/>
      <c r="B42" s="36"/>
      <c r="C42" s="36"/>
      <c r="D42" s="36"/>
      <c r="E42" s="36"/>
      <c r="F42" s="36"/>
    </row>
    <row r="43" spans="1:6" ht="12.75">
      <c r="A43" s="36"/>
      <c r="B43" s="36"/>
      <c r="C43" s="36"/>
      <c r="D43" s="36"/>
      <c r="E43" s="36"/>
      <c r="F43" s="36"/>
    </row>
    <row r="44" spans="1:6" ht="12.75">
      <c r="A44" s="36"/>
      <c r="B44" s="36"/>
      <c r="C44" s="36"/>
      <c r="D44" s="36"/>
      <c r="E44" s="36"/>
      <c r="F44" s="36"/>
    </row>
    <row r="45" spans="1:6" ht="12.75">
      <c r="A45" s="36"/>
      <c r="B45" s="36"/>
      <c r="C45" s="36"/>
      <c r="D45" s="36"/>
      <c r="E45" s="36"/>
      <c r="F45" s="36"/>
    </row>
    <row r="46" spans="1:6" ht="12.75">
      <c r="A46" s="36"/>
      <c r="B46" s="36"/>
      <c r="C46" s="36"/>
      <c r="D46" s="36"/>
      <c r="E46" s="36"/>
      <c r="F46" s="36"/>
    </row>
    <row r="47" spans="1:6" ht="12.75">
      <c r="A47" s="36"/>
      <c r="B47" s="36"/>
      <c r="C47" s="36"/>
      <c r="D47" s="36"/>
      <c r="E47" s="36"/>
      <c r="F47" s="36"/>
    </row>
    <row r="48" spans="1:6" ht="12.75">
      <c r="A48" s="36"/>
      <c r="B48" s="36"/>
      <c r="C48" s="36"/>
      <c r="D48" s="36"/>
      <c r="E48" s="36"/>
      <c r="F48" s="36"/>
    </row>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sheetData>
  <sheetProtection password="EF65" sheet="1" objects="1" scenarios="1"/>
  <mergeCells count="32">
    <mergeCell ref="A33:F33"/>
    <mergeCell ref="A35:F35"/>
    <mergeCell ref="A36:F36"/>
    <mergeCell ref="A29:F29"/>
    <mergeCell ref="A30:F30"/>
    <mergeCell ref="A31:F31"/>
    <mergeCell ref="A32:F32"/>
    <mergeCell ref="A8:F8"/>
    <mergeCell ref="A34:F34"/>
    <mergeCell ref="A21:F21"/>
    <mergeCell ref="A22:F22"/>
    <mergeCell ref="A23:F23"/>
    <mergeCell ref="A24:F24"/>
    <mergeCell ref="A25:F25"/>
    <mergeCell ref="A26:F26"/>
    <mergeCell ref="A27:F27"/>
    <mergeCell ref="A28:F28"/>
    <mergeCell ref="E10:E11"/>
    <mergeCell ref="F10:F11"/>
    <mergeCell ref="C1:E1"/>
    <mergeCell ref="A1:B1"/>
    <mergeCell ref="A2:F2"/>
    <mergeCell ref="A3:F3"/>
    <mergeCell ref="A4:F4"/>
    <mergeCell ref="A5:E5"/>
    <mergeCell ref="A6:F6"/>
    <mergeCell ref="A7:F7"/>
    <mergeCell ref="A10:A11"/>
    <mergeCell ref="B10:B11"/>
    <mergeCell ref="C10:C11"/>
    <mergeCell ref="B20:D20"/>
    <mergeCell ref="D10:D11"/>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portrait" paperSize="9" scale="94" r:id="rId1"/>
</worksheet>
</file>

<file path=xl/worksheets/sheet13.xml><?xml version="1.0" encoding="utf-8"?>
<worksheet xmlns="http://schemas.openxmlformats.org/spreadsheetml/2006/main" xmlns:r="http://schemas.openxmlformats.org/officeDocument/2006/relationships">
  <sheetPr>
    <pageSetUpPr fitToPage="1"/>
  </sheetPr>
  <dimension ref="A1:U48"/>
  <sheetViews>
    <sheetView workbookViewId="0" topLeftCell="A3">
      <selection activeCell="B10" sqref="B10"/>
    </sheetView>
  </sheetViews>
  <sheetFormatPr defaultColWidth="9.140625" defaultRowHeight="12.75"/>
  <cols>
    <col min="1" max="1" width="7.421875" style="0" customWidth="1"/>
    <col min="2" max="2" width="64.7109375" style="0" customWidth="1"/>
    <col min="3" max="6" width="18.7109375" style="0" customWidth="1"/>
    <col min="7" max="21" width="9.140625" style="36" customWidth="1"/>
  </cols>
  <sheetData>
    <row r="1" spans="1:6" ht="18" customHeight="1">
      <c r="A1" s="1082" t="s">
        <v>454</v>
      </c>
      <c r="B1" s="1093"/>
      <c r="C1" s="1093"/>
      <c r="D1" s="1105"/>
      <c r="E1" s="1103">
        <f>+6Př!F1</f>
      </c>
      <c r="F1" s="1104"/>
    </row>
    <row r="2" spans="1:6" ht="12.75">
      <c r="A2" s="1093"/>
      <c r="B2" s="1093"/>
      <c r="C2" s="1093"/>
      <c r="D2" s="1093"/>
      <c r="E2" s="1093"/>
      <c r="F2" s="1093"/>
    </row>
    <row r="3" spans="1:21" s="236" customFormat="1" ht="27.75">
      <c r="A3" s="1106" t="s">
        <v>407</v>
      </c>
      <c r="B3" s="1106"/>
      <c r="C3" s="1106"/>
      <c r="D3" s="1106"/>
      <c r="E3" s="1106"/>
      <c r="F3" s="1106"/>
      <c r="G3" s="166"/>
      <c r="H3" s="166"/>
      <c r="I3" s="166"/>
      <c r="J3" s="166"/>
      <c r="K3" s="166"/>
      <c r="L3" s="166"/>
      <c r="M3" s="166"/>
      <c r="N3" s="166"/>
      <c r="O3" s="166"/>
      <c r="P3" s="166"/>
      <c r="Q3" s="166"/>
      <c r="R3" s="166"/>
      <c r="S3" s="166"/>
      <c r="T3" s="166"/>
      <c r="U3" s="166"/>
    </row>
    <row r="4" spans="1:21" s="236" customFormat="1" ht="18">
      <c r="A4" s="1098" t="s">
        <v>408</v>
      </c>
      <c r="B4" s="1098"/>
      <c r="C4" s="1098"/>
      <c r="D4" s="1098"/>
      <c r="E4" s="1098"/>
      <c r="F4" s="1098"/>
      <c r="G4" s="166"/>
      <c r="H4" s="166"/>
      <c r="I4" s="166"/>
      <c r="J4" s="166"/>
      <c r="K4" s="166"/>
      <c r="L4" s="166"/>
      <c r="M4" s="166"/>
      <c r="N4" s="166"/>
      <c r="O4" s="166"/>
      <c r="P4" s="166"/>
      <c r="Q4" s="166"/>
      <c r="R4" s="166"/>
      <c r="S4" s="166"/>
      <c r="T4" s="166"/>
      <c r="U4" s="166"/>
    </row>
    <row r="5" spans="1:21" s="236" customFormat="1" ht="18">
      <c r="A5" s="1098" t="s">
        <v>419</v>
      </c>
      <c r="B5" s="1098"/>
      <c r="C5" s="1098"/>
      <c r="D5" s="1098"/>
      <c r="E5" s="1098"/>
      <c r="F5" s="1098"/>
      <c r="G5" s="166"/>
      <c r="H5" s="166"/>
      <c r="I5" s="166"/>
      <c r="J5" s="166"/>
      <c r="K5" s="166"/>
      <c r="L5" s="166"/>
      <c r="M5" s="166"/>
      <c r="N5" s="166"/>
      <c r="O5" s="166"/>
      <c r="P5" s="166"/>
      <c r="Q5" s="166"/>
      <c r="R5" s="166"/>
      <c r="S5" s="166"/>
      <c r="T5" s="166"/>
      <c r="U5" s="166"/>
    </row>
    <row r="6" spans="1:21" s="236" customFormat="1" ht="18">
      <c r="A6" s="1099" t="s">
        <v>420</v>
      </c>
      <c r="B6" s="1099"/>
      <c r="C6" s="1099"/>
      <c r="D6" s="1100"/>
      <c r="E6" s="304">
        <f>+DAP1!F22</f>
        <v>2008</v>
      </c>
      <c r="F6" s="237"/>
      <c r="G6" s="166"/>
      <c r="H6" s="166"/>
      <c r="I6" s="166"/>
      <c r="J6" s="166"/>
      <c r="K6" s="166"/>
      <c r="L6" s="166"/>
      <c r="M6" s="166"/>
      <c r="N6" s="166"/>
      <c r="O6" s="166"/>
      <c r="P6" s="166"/>
      <c r="Q6" s="166"/>
      <c r="R6" s="166"/>
      <c r="S6" s="166"/>
      <c r="T6" s="166"/>
      <c r="U6" s="166"/>
    </row>
    <row r="7" spans="1:6" ht="13.5" thickBot="1">
      <c r="A7" s="1093"/>
      <c r="B7" s="1093"/>
      <c r="C7" s="1093"/>
      <c r="D7" s="1093"/>
      <c r="E7" s="1093"/>
      <c r="F7" s="1093"/>
    </row>
    <row r="8" spans="1:6" ht="18" customHeight="1">
      <c r="A8" s="305" t="s">
        <v>274</v>
      </c>
      <c r="B8" s="306" t="s">
        <v>557</v>
      </c>
      <c r="C8" s="306" t="s">
        <v>556</v>
      </c>
      <c r="D8" s="306" t="s">
        <v>555</v>
      </c>
      <c r="E8" s="306" t="s">
        <v>554</v>
      </c>
      <c r="F8" s="307" t="s">
        <v>553</v>
      </c>
    </row>
    <row r="9" spans="1:6" ht="18" customHeight="1" thickBot="1">
      <c r="A9" s="308" t="s">
        <v>421</v>
      </c>
      <c r="B9" s="309" t="s">
        <v>422</v>
      </c>
      <c r="C9" s="309" t="s">
        <v>423</v>
      </c>
      <c r="D9" s="309" t="s">
        <v>424</v>
      </c>
      <c r="E9" s="309" t="s">
        <v>425</v>
      </c>
      <c r="F9" s="310" t="s">
        <v>426</v>
      </c>
    </row>
    <row r="10" spans="1:6" ht="18" customHeight="1">
      <c r="A10" s="311">
        <v>1</v>
      </c>
      <c r="B10" s="312"/>
      <c r="C10" s="313"/>
      <c r="D10" s="313"/>
      <c r="E10" s="313"/>
      <c r="F10" s="314"/>
    </row>
    <row r="11" spans="1:6" ht="18" customHeight="1">
      <c r="A11" s="315"/>
      <c r="B11" s="316"/>
      <c r="C11" s="276"/>
      <c r="D11" s="276"/>
      <c r="E11" s="276"/>
      <c r="F11" s="277"/>
    </row>
    <row r="12" spans="1:6" ht="18" customHeight="1">
      <c r="A12" s="315"/>
      <c r="B12" s="316"/>
      <c r="C12" s="276"/>
      <c r="D12" s="276"/>
      <c r="E12" s="276"/>
      <c r="F12" s="277"/>
    </row>
    <row r="13" spans="1:6" ht="18" customHeight="1">
      <c r="A13" s="315"/>
      <c r="B13" s="316"/>
      <c r="C13" s="276"/>
      <c r="D13" s="276"/>
      <c r="E13" s="276"/>
      <c r="F13" s="277"/>
    </row>
    <row r="14" spans="1:6" ht="18" customHeight="1">
      <c r="A14" s="315"/>
      <c r="B14" s="316"/>
      <c r="C14" s="276"/>
      <c r="D14" s="276"/>
      <c r="E14" s="276"/>
      <c r="F14" s="277"/>
    </row>
    <row r="15" spans="1:6" ht="18" customHeight="1">
      <c r="A15" s="315"/>
      <c r="B15" s="316"/>
      <c r="C15" s="276"/>
      <c r="D15" s="276"/>
      <c r="E15" s="276"/>
      <c r="F15" s="277"/>
    </row>
    <row r="16" spans="1:6" ht="18" customHeight="1">
      <c r="A16" s="315"/>
      <c r="B16" s="316"/>
      <c r="C16" s="276"/>
      <c r="D16" s="276"/>
      <c r="E16" s="276"/>
      <c r="F16" s="277"/>
    </row>
    <row r="17" spans="1:6" ht="18" customHeight="1">
      <c r="A17" s="315"/>
      <c r="B17" s="316"/>
      <c r="C17" s="276"/>
      <c r="D17" s="276"/>
      <c r="E17" s="276"/>
      <c r="F17" s="277"/>
    </row>
    <row r="18" spans="1:6" ht="18" customHeight="1">
      <c r="A18" s="315"/>
      <c r="B18" s="316"/>
      <c r="C18" s="276"/>
      <c r="D18" s="276"/>
      <c r="E18" s="276"/>
      <c r="F18" s="277"/>
    </row>
    <row r="19" spans="1:6" ht="18" customHeight="1">
      <c r="A19" s="315"/>
      <c r="B19" s="316"/>
      <c r="C19" s="276"/>
      <c r="D19" s="276"/>
      <c r="E19" s="276"/>
      <c r="F19" s="277"/>
    </row>
    <row r="20" spans="1:6" ht="18" customHeight="1">
      <c r="A20" s="315"/>
      <c r="B20" s="316"/>
      <c r="C20" s="276"/>
      <c r="D20" s="276"/>
      <c r="E20" s="276"/>
      <c r="F20" s="277"/>
    </row>
    <row r="21" spans="1:6" ht="18" customHeight="1">
      <c r="A21" s="315"/>
      <c r="B21" s="316"/>
      <c r="C21" s="276"/>
      <c r="D21" s="276"/>
      <c r="E21" s="276"/>
      <c r="F21" s="277"/>
    </row>
    <row r="22" spans="1:6" ht="18" customHeight="1">
      <c r="A22" s="315"/>
      <c r="B22" s="316"/>
      <c r="C22" s="276"/>
      <c r="D22" s="276"/>
      <c r="E22" s="276"/>
      <c r="F22" s="277"/>
    </row>
    <row r="23" spans="1:6" ht="18" customHeight="1">
      <c r="A23" s="315"/>
      <c r="B23" s="316"/>
      <c r="C23" s="276"/>
      <c r="D23" s="276"/>
      <c r="E23" s="276"/>
      <c r="F23" s="277"/>
    </row>
    <row r="24" spans="1:6" ht="18" customHeight="1">
      <c r="A24" s="315"/>
      <c r="B24" s="316"/>
      <c r="C24" s="276"/>
      <c r="D24" s="276"/>
      <c r="E24" s="276"/>
      <c r="F24" s="277"/>
    </row>
    <row r="25" spans="1:6" ht="18" customHeight="1" thickBot="1">
      <c r="A25" s="317"/>
      <c r="B25" s="318"/>
      <c r="C25" s="278"/>
      <c r="D25" s="278"/>
      <c r="E25" s="278"/>
      <c r="F25" s="279"/>
    </row>
    <row r="26" spans="1:6" ht="12.75">
      <c r="A26" s="1101"/>
      <c r="B26" s="1101"/>
      <c r="C26" s="1101"/>
      <c r="D26" s="1101"/>
      <c r="E26" s="1101"/>
      <c r="F26" s="1101"/>
    </row>
    <row r="27" spans="1:21" s="236" customFormat="1" ht="12.75">
      <c r="A27" s="1102" t="s">
        <v>427</v>
      </c>
      <c r="B27" s="917"/>
      <c r="C27" s="917"/>
      <c r="D27" s="917"/>
      <c r="E27" s="917"/>
      <c r="F27" s="917"/>
      <c r="G27" s="166"/>
      <c r="H27" s="166"/>
      <c r="I27" s="166"/>
      <c r="J27" s="166"/>
      <c r="K27" s="166"/>
      <c r="L27" s="166"/>
      <c r="M27" s="166"/>
      <c r="N27" s="166"/>
      <c r="O27" s="166"/>
      <c r="P27" s="166"/>
      <c r="Q27" s="166"/>
      <c r="R27" s="166"/>
      <c r="S27" s="166"/>
      <c r="T27" s="166"/>
      <c r="U27" s="166"/>
    </row>
    <row r="28" spans="1:21" s="236" customFormat="1" ht="24" customHeight="1">
      <c r="A28" s="1096" t="s">
        <v>429</v>
      </c>
      <c r="B28" s="444"/>
      <c r="C28" s="444"/>
      <c r="D28" s="444"/>
      <c r="E28" s="444"/>
      <c r="F28" s="444"/>
      <c r="G28" s="166"/>
      <c r="H28" s="166"/>
      <c r="I28" s="166"/>
      <c r="J28" s="166"/>
      <c r="K28" s="166"/>
      <c r="L28" s="166"/>
      <c r="M28" s="166"/>
      <c r="N28" s="166"/>
      <c r="O28" s="166"/>
      <c r="P28" s="166"/>
      <c r="Q28" s="166"/>
      <c r="R28" s="166"/>
      <c r="S28" s="166"/>
      <c r="T28" s="166"/>
      <c r="U28" s="166"/>
    </row>
    <row r="29" spans="1:21" s="236" customFormat="1" ht="12.75">
      <c r="A29" s="1102" t="s">
        <v>430</v>
      </c>
      <c r="B29" s="917"/>
      <c r="C29" s="917"/>
      <c r="D29" s="917"/>
      <c r="E29" s="917"/>
      <c r="F29" s="917"/>
      <c r="G29" s="166"/>
      <c r="H29" s="166"/>
      <c r="I29" s="166"/>
      <c r="J29" s="166"/>
      <c r="K29" s="166"/>
      <c r="L29" s="166"/>
      <c r="M29" s="166"/>
      <c r="N29" s="166"/>
      <c r="O29" s="166"/>
      <c r="P29" s="166"/>
      <c r="Q29" s="166"/>
      <c r="R29" s="166"/>
      <c r="S29" s="166"/>
      <c r="T29" s="166"/>
      <c r="U29" s="166"/>
    </row>
    <row r="30" spans="1:21" s="236" customFormat="1" ht="12.75">
      <c r="A30" s="1102" t="s">
        <v>431</v>
      </c>
      <c r="B30" s="917"/>
      <c r="C30" s="917"/>
      <c r="D30" s="917"/>
      <c r="E30" s="917"/>
      <c r="F30" s="917"/>
      <c r="G30" s="166"/>
      <c r="H30" s="166"/>
      <c r="I30" s="166"/>
      <c r="J30" s="166"/>
      <c r="K30" s="166"/>
      <c r="L30" s="166"/>
      <c r="M30" s="166"/>
      <c r="N30" s="166"/>
      <c r="O30" s="166"/>
      <c r="P30" s="166"/>
      <c r="Q30" s="166"/>
      <c r="R30" s="166"/>
      <c r="S30" s="166"/>
      <c r="T30" s="166"/>
      <c r="U30" s="166"/>
    </row>
    <row r="31" spans="1:21" s="236" customFormat="1" ht="24" customHeight="1">
      <c r="A31" s="1096" t="s">
        <v>432</v>
      </c>
      <c r="B31" s="444"/>
      <c r="C31" s="444"/>
      <c r="D31" s="444"/>
      <c r="E31" s="444"/>
      <c r="F31" s="444"/>
      <c r="G31" s="166"/>
      <c r="H31" s="166"/>
      <c r="I31" s="166"/>
      <c r="J31" s="166"/>
      <c r="K31" s="166"/>
      <c r="L31" s="166"/>
      <c r="M31" s="166"/>
      <c r="N31" s="166"/>
      <c r="O31" s="166"/>
      <c r="P31" s="166"/>
      <c r="Q31" s="166"/>
      <c r="R31" s="166"/>
      <c r="S31" s="166"/>
      <c r="T31" s="166"/>
      <c r="U31" s="166"/>
    </row>
    <row r="32" spans="1:21" s="236" customFormat="1" ht="24" customHeight="1">
      <c r="A32" s="1096" t="s">
        <v>433</v>
      </c>
      <c r="B32" s="444"/>
      <c r="C32" s="444"/>
      <c r="D32" s="444"/>
      <c r="E32" s="444"/>
      <c r="F32" s="444"/>
      <c r="G32" s="166"/>
      <c r="H32" s="166"/>
      <c r="I32" s="166"/>
      <c r="J32" s="166"/>
      <c r="K32" s="166"/>
      <c r="L32" s="166"/>
      <c r="M32" s="166"/>
      <c r="N32" s="166"/>
      <c r="O32" s="166"/>
      <c r="P32" s="166"/>
      <c r="Q32" s="166"/>
      <c r="R32" s="166"/>
      <c r="S32" s="166"/>
      <c r="T32" s="166"/>
      <c r="U32" s="166"/>
    </row>
    <row r="33" spans="1:6" ht="12.75">
      <c r="A33" s="111"/>
      <c r="B33" s="111"/>
      <c r="C33" s="111"/>
      <c r="D33" s="111"/>
      <c r="E33" s="111"/>
      <c r="F33" s="111"/>
    </row>
    <row r="34" spans="1:6" ht="12.75">
      <c r="A34" s="1091" t="str">
        <f>+DAP1!A44</f>
        <v>Formulář zpracovala ASPEKT HM, daňová, účetní a auditorská kancelář, www.danovapriznani.cz, business.center.cz</v>
      </c>
      <c r="B34" s="1097"/>
      <c r="C34" s="1097"/>
      <c r="D34" s="1097"/>
      <c r="E34" s="1097"/>
      <c r="F34" s="1097"/>
    </row>
    <row r="35" spans="1:6" ht="12.75">
      <c r="A35" s="1094" t="s">
        <v>428</v>
      </c>
      <c r="B35" s="1094"/>
      <c r="C35" s="1094"/>
      <c r="D35" s="1094"/>
      <c r="E35" s="1094"/>
      <c r="F35" s="1094"/>
    </row>
    <row r="36" spans="1:6" ht="12.75">
      <c r="A36" s="1095" t="s">
        <v>162</v>
      </c>
      <c r="B36" s="1095"/>
      <c r="C36" s="1095"/>
      <c r="D36" s="1095"/>
      <c r="E36" s="1095"/>
      <c r="F36" s="1095"/>
    </row>
    <row r="37" spans="1:6" ht="13.5" customHeight="1">
      <c r="A37" s="36"/>
      <c r="B37" s="36"/>
      <c r="C37" s="36"/>
      <c r="D37" s="36"/>
      <c r="E37" s="36"/>
      <c r="F37" s="36"/>
    </row>
    <row r="38" spans="1:6" ht="12.75">
      <c r="A38" s="36"/>
      <c r="B38" s="36"/>
      <c r="C38" s="36"/>
      <c r="D38" s="36"/>
      <c r="E38" s="36"/>
      <c r="F38" s="36"/>
    </row>
    <row r="39" spans="1:6" ht="12.75">
      <c r="A39" s="36"/>
      <c r="B39" s="36"/>
      <c r="C39" s="36"/>
      <c r="D39" s="36"/>
      <c r="E39" s="36"/>
      <c r="F39" s="36"/>
    </row>
    <row r="40" spans="1:6" ht="12.75">
      <c r="A40" s="36"/>
      <c r="B40" s="36"/>
      <c r="C40" s="36"/>
      <c r="D40" s="36"/>
      <c r="E40" s="36"/>
      <c r="F40" s="36"/>
    </row>
    <row r="41" spans="1:6" ht="12.75">
      <c r="A41" s="36"/>
      <c r="B41" s="36"/>
      <c r="C41" s="36"/>
      <c r="D41" s="36"/>
      <c r="E41" s="36"/>
      <c r="F41" s="36"/>
    </row>
    <row r="42" spans="1:6" ht="12.75">
      <c r="A42" s="36"/>
      <c r="B42" s="36"/>
      <c r="C42" s="36"/>
      <c r="D42" s="36"/>
      <c r="E42" s="36"/>
      <c r="F42" s="36"/>
    </row>
    <row r="43" spans="1:6" ht="12.75">
      <c r="A43" s="36"/>
      <c r="B43" s="36"/>
      <c r="C43" s="36"/>
      <c r="D43" s="36"/>
      <c r="E43" s="36"/>
      <c r="F43" s="36"/>
    </row>
    <row r="44" spans="1:6" ht="12.75">
      <c r="A44" s="36"/>
      <c r="B44" s="36"/>
      <c r="C44" s="36"/>
      <c r="D44" s="36"/>
      <c r="E44" s="36"/>
      <c r="F44" s="36"/>
    </row>
    <row r="45" spans="1:6" ht="12.75">
      <c r="A45" s="36"/>
      <c r="B45" s="36"/>
      <c r="C45" s="36"/>
      <c r="D45" s="36"/>
      <c r="E45" s="36"/>
      <c r="F45" s="36"/>
    </row>
    <row r="46" spans="1:6" ht="12.75">
      <c r="A46" s="36"/>
      <c r="B46" s="36"/>
      <c r="C46" s="36"/>
      <c r="D46" s="36"/>
      <c r="E46" s="36"/>
      <c r="F46" s="36"/>
    </row>
    <row r="47" spans="1:6" ht="12.75">
      <c r="A47" s="36"/>
      <c r="B47" s="36"/>
      <c r="C47" s="36"/>
      <c r="D47" s="36"/>
      <c r="E47" s="36"/>
      <c r="F47" s="36"/>
    </row>
    <row r="48" spans="1:6" ht="12.75">
      <c r="A48" s="36"/>
      <c r="B48" s="36"/>
      <c r="C48" s="36"/>
      <c r="D48" s="36"/>
      <c r="E48" s="36"/>
      <c r="F48" s="36"/>
    </row>
    <row r="49" s="36" customFormat="1" ht="12.75"/>
    <row r="50" s="36" customFormat="1" ht="12.75"/>
    <row r="51" s="36" customFormat="1" ht="12.75"/>
    <row r="52" s="36" customFormat="1" ht="12.75"/>
    <row r="53" s="36" customFormat="1" ht="12.75"/>
    <row r="54" s="36" customFormat="1" ht="12.75"/>
    <row r="55" s="36" customFormat="1" ht="12.75"/>
    <row r="56" s="36" customFormat="1" ht="12.75"/>
    <row r="57" s="36" customFormat="1" ht="12.75"/>
    <row r="58" s="36" customFormat="1" ht="12.75"/>
    <row r="59" s="36" customFormat="1" ht="12.75"/>
    <row r="60" s="36" customFormat="1" ht="12.75"/>
    <row r="61" s="36" customFormat="1" ht="12.75"/>
    <row r="62" s="36" customFormat="1" ht="12.75"/>
    <row r="63" s="36" customFormat="1" ht="12.75"/>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sheetData>
  <sheetProtection password="EF65" sheet="1" objects="1" scenarios="1"/>
  <mergeCells count="18">
    <mergeCell ref="E1:F1"/>
    <mergeCell ref="A1:D1"/>
    <mergeCell ref="A2:F2"/>
    <mergeCell ref="A3:F3"/>
    <mergeCell ref="A4:F4"/>
    <mergeCell ref="A5:F5"/>
    <mergeCell ref="A6:D6"/>
    <mergeCell ref="A36:F36"/>
    <mergeCell ref="A26:F26"/>
    <mergeCell ref="A27:F27"/>
    <mergeCell ref="A28:F28"/>
    <mergeCell ref="A29:F29"/>
    <mergeCell ref="A30:F30"/>
    <mergeCell ref="A31:F31"/>
    <mergeCell ref="A32:F32"/>
    <mergeCell ref="A7:F7"/>
    <mergeCell ref="A34:F34"/>
    <mergeCell ref="A35:F35"/>
  </mergeCells>
  <printOptions horizontalCentered="1" verticalCentered="1"/>
  <pageMargins left="0.3937007874015748" right="0.3937007874015748" top="0.3937007874015748" bottom="0.3937007874015748" header="0.5118110236220472" footer="0.5118110236220472"/>
  <pageSetup fitToHeight="1" fitToWidth="1" horizontalDpi="600" verticalDpi="600" orientation="landscape" paperSize="9" scale="88" r:id="rId1"/>
</worksheet>
</file>

<file path=xl/worksheets/sheet14.xml><?xml version="1.0" encoding="utf-8"?>
<worksheet xmlns="http://schemas.openxmlformats.org/spreadsheetml/2006/main" xmlns:r="http://schemas.openxmlformats.org/officeDocument/2006/relationships">
  <sheetPr>
    <pageSetUpPr fitToPage="1"/>
  </sheetPr>
  <dimension ref="A1:AV112"/>
  <sheetViews>
    <sheetView workbookViewId="0" topLeftCell="A1">
      <selection activeCell="A7" sqref="A7:B7"/>
    </sheetView>
  </sheetViews>
  <sheetFormatPr defaultColWidth="9.140625" defaultRowHeight="12.75"/>
  <cols>
    <col min="1" max="1" width="25.7109375" style="0" customWidth="1"/>
    <col min="2" max="2" width="3.7109375" style="0" customWidth="1"/>
    <col min="3" max="3" width="1.7109375" style="0" customWidth="1"/>
    <col min="4" max="4" width="3.7109375" style="0" customWidth="1"/>
    <col min="5" max="5" width="1.7109375" style="0" customWidth="1"/>
    <col min="6" max="6" width="17.7109375" style="0" customWidth="1"/>
    <col min="7" max="7" width="1.7109375" style="0" customWidth="1"/>
    <col min="8" max="8" width="3.7109375" style="0" customWidth="1"/>
    <col min="9" max="9" width="12.7109375" style="0" customWidth="1"/>
    <col min="10" max="10" width="1.7109375" style="0" customWidth="1"/>
    <col min="11" max="11" width="3.7109375" style="0" customWidth="1"/>
    <col min="12" max="12" width="12.7109375" style="0" customWidth="1"/>
    <col min="13" max="13" width="1.7109375" style="0" customWidth="1"/>
    <col min="14" max="14" width="3.7109375" style="0" customWidth="1"/>
    <col min="15" max="15" width="13.7109375" style="0" customWidth="1"/>
    <col min="16" max="16" width="3.7109375" style="0" customWidth="1"/>
    <col min="17" max="48" width="9.140625" style="36" customWidth="1"/>
  </cols>
  <sheetData>
    <row r="1" spans="1:16" ht="18">
      <c r="A1" s="185" t="s">
        <v>513</v>
      </c>
      <c r="B1" s="1185" t="s">
        <v>201</v>
      </c>
      <c r="C1" s="1186"/>
      <c r="D1" s="1186"/>
      <c r="E1" s="1186"/>
      <c r="F1" s="1186"/>
      <c r="G1" s="1186"/>
      <c r="H1" s="1186"/>
      <c r="I1" s="1186"/>
      <c r="J1" s="1186"/>
      <c r="K1" s="1186"/>
      <c r="L1" s="1186"/>
      <c r="M1" s="1186"/>
      <c r="N1" s="186"/>
      <c r="O1" s="186"/>
      <c r="P1" s="186"/>
    </row>
    <row r="2" spans="1:16" ht="12.75">
      <c r="A2" s="187" t="s">
        <v>514</v>
      </c>
      <c r="B2" s="1187" t="s">
        <v>648</v>
      </c>
      <c r="C2" s="1188"/>
      <c r="D2" s="1188"/>
      <c r="E2" s="1188"/>
      <c r="F2" s="1188"/>
      <c r="G2" s="1188"/>
      <c r="H2" s="1188"/>
      <c r="I2" s="1188"/>
      <c r="J2" s="1188"/>
      <c r="K2" s="1188"/>
      <c r="L2" s="1188"/>
      <c r="M2" s="1188"/>
      <c r="N2" s="186"/>
      <c r="O2" s="186"/>
      <c r="P2" s="186"/>
    </row>
    <row r="3" spans="1:16" ht="12.75">
      <c r="A3" s="185" t="s">
        <v>513</v>
      </c>
      <c r="B3" s="188"/>
      <c r="C3" s="189"/>
      <c r="D3" s="212"/>
      <c r="E3" s="212"/>
      <c r="F3" s="212"/>
      <c r="G3" s="212" t="s">
        <v>240</v>
      </c>
      <c r="H3" s="212"/>
      <c r="I3" s="212"/>
      <c r="J3" s="212" t="s">
        <v>242</v>
      </c>
      <c r="K3" s="212"/>
      <c r="L3" s="212"/>
      <c r="M3" s="190"/>
      <c r="N3" s="186"/>
      <c r="O3" s="186"/>
      <c r="P3" s="186"/>
    </row>
    <row r="4" spans="1:16" ht="12.75" customHeight="1">
      <c r="A4" s="1107"/>
      <c r="B4" s="1107"/>
      <c r="C4" s="1107"/>
      <c r="D4" s="1107"/>
      <c r="E4" s="1107"/>
      <c r="F4" s="1108"/>
      <c r="G4" s="403" t="s">
        <v>20</v>
      </c>
      <c r="H4" s="1109"/>
      <c r="I4" s="1108"/>
      <c r="J4" s="403"/>
      <c r="K4" s="1109"/>
      <c r="L4" s="1107"/>
      <c r="M4" s="1107"/>
      <c r="N4" s="1107"/>
      <c r="O4" s="1107"/>
      <c r="P4" s="1107"/>
    </row>
    <row r="5" spans="1:16" ht="15">
      <c r="A5" s="1143" t="s">
        <v>497</v>
      </c>
      <c r="B5" s="1143"/>
      <c r="C5" s="1143"/>
      <c r="D5" s="1143"/>
      <c r="E5" s="1143"/>
      <c r="F5" s="1143"/>
      <c r="G5" s="1143"/>
      <c r="H5" s="1143"/>
      <c r="I5" s="1143"/>
      <c r="J5" s="1143"/>
      <c r="K5" s="1143"/>
      <c r="L5" s="1143"/>
      <c r="M5" s="1143"/>
      <c r="N5" s="1189" t="s">
        <v>454</v>
      </c>
      <c r="O5" s="1189"/>
      <c r="P5" s="1189"/>
    </row>
    <row r="6" spans="1:16" ht="10.5" customHeight="1" thickBot="1">
      <c r="A6" s="1152" t="s">
        <v>484</v>
      </c>
      <c r="B6" s="1152"/>
      <c r="C6" s="191"/>
      <c r="D6" s="1152" t="s">
        <v>485</v>
      </c>
      <c r="E6" s="1152"/>
      <c r="F6" s="1152"/>
      <c r="G6" s="191"/>
      <c r="H6" s="1152" t="s">
        <v>486</v>
      </c>
      <c r="I6" s="1152"/>
      <c r="J6" s="191"/>
      <c r="K6" s="1152" t="s">
        <v>487</v>
      </c>
      <c r="L6" s="1152"/>
      <c r="M6" s="192"/>
      <c r="N6" s="1181"/>
      <c r="O6" s="1181"/>
      <c r="P6" s="1181"/>
    </row>
    <row r="7" spans="1:16" ht="15" customHeight="1" thickBot="1">
      <c r="A7" s="1153">
        <f>+DAP1!B26</f>
        <v>0</v>
      </c>
      <c r="B7" s="1154"/>
      <c r="C7" s="239"/>
      <c r="D7" s="1153">
        <f>+DAP1!J26</f>
        <v>0</v>
      </c>
      <c r="E7" s="1163"/>
      <c r="F7" s="1154"/>
      <c r="G7" s="239"/>
      <c r="H7" s="1153">
        <f>+DAP1!B27</f>
        <v>0</v>
      </c>
      <c r="I7" s="1154"/>
      <c r="J7" s="239"/>
      <c r="K7" s="1161"/>
      <c r="L7" s="1162"/>
      <c r="M7" s="239"/>
      <c r="N7" s="1182">
        <f>+DAP1!A7</f>
      </c>
      <c r="O7" s="1183"/>
      <c r="P7" s="1184"/>
    </row>
    <row r="8" spans="1:16" ht="10.5" customHeight="1" thickBot="1">
      <c r="A8" s="1152" t="s">
        <v>488</v>
      </c>
      <c r="B8" s="1152"/>
      <c r="C8" s="1152"/>
      <c r="D8" s="1152"/>
      <c r="E8" s="1152"/>
      <c r="F8" s="1152"/>
      <c r="G8" s="191"/>
      <c r="H8" s="1152" t="s">
        <v>489</v>
      </c>
      <c r="I8" s="1152"/>
      <c r="J8" s="1127"/>
      <c r="K8" s="1152" t="s">
        <v>309</v>
      </c>
      <c r="L8" s="1152"/>
      <c r="M8" s="191"/>
      <c r="N8" s="1164" t="s">
        <v>165</v>
      </c>
      <c r="O8" s="1164"/>
      <c r="P8" s="1164"/>
    </row>
    <row r="9" spans="1:16" ht="15" customHeight="1" thickBot="1">
      <c r="A9" s="1153">
        <f>+DAP1!G29</f>
        <v>0</v>
      </c>
      <c r="B9" s="1163"/>
      <c r="C9" s="1163"/>
      <c r="D9" s="1163"/>
      <c r="E9" s="1163"/>
      <c r="F9" s="1154"/>
      <c r="G9" s="239"/>
      <c r="H9" s="1153">
        <f>+DAP1!L29</f>
        <v>0</v>
      </c>
      <c r="I9" s="1154"/>
      <c r="J9" s="239"/>
      <c r="K9" s="1169">
        <f>+DAP1!F30</f>
        <v>0</v>
      </c>
      <c r="L9" s="1170"/>
      <c r="M9" s="240"/>
      <c r="N9" s="1155"/>
      <c r="O9" s="1156"/>
      <c r="P9" s="1157"/>
    </row>
    <row r="10" spans="1:16" ht="10.5" customHeight="1">
      <c r="A10" s="1152" t="s">
        <v>490</v>
      </c>
      <c r="B10" s="1152"/>
      <c r="C10" s="1152"/>
      <c r="D10" s="1152"/>
      <c r="E10" s="1152"/>
      <c r="F10" s="1152"/>
      <c r="G10" s="191"/>
      <c r="H10" s="1152" t="s">
        <v>469</v>
      </c>
      <c r="I10" s="1152"/>
      <c r="J10" s="191"/>
      <c r="K10" s="1152" t="s">
        <v>491</v>
      </c>
      <c r="L10" s="1152"/>
      <c r="M10" s="1152"/>
      <c r="N10" s="1152"/>
      <c r="O10" s="1152"/>
      <c r="P10" s="1152"/>
    </row>
    <row r="11" spans="1:16" ht="15" customHeight="1">
      <c r="A11" s="1158">
        <f>+DAP1!B29</f>
        <v>0</v>
      </c>
      <c r="B11" s="1159"/>
      <c r="C11" s="1159"/>
      <c r="D11" s="1159"/>
      <c r="E11" s="1159"/>
      <c r="F11" s="1160"/>
      <c r="G11" s="239"/>
      <c r="H11" s="1153">
        <f>+DAP1!B30</f>
        <v>0</v>
      </c>
      <c r="I11" s="1154"/>
      <c r="J11" s="239"/>
      <c r="K11" s="1153" t="str">
        <f>+DAP1!K30</f>
        <v>ČR</v>
      </c>
      <c r="L11" s="1163"/>
      <c r="M11" s="1163"/>
      <c r="N11" s="1163"/>
      <c r="O11" s="1163"/>
      <c r="P11" s="1154"/>
    </row>
    <row r="12" spans="1:16" ht="4.5" customHeight="1">
      <c r="A12" s="1127"/>
      <c r="B12" s="1127"/>
      <c r="C12" s="1127"/>
      <c r="D12" s="1127"/>
      <c r="E12" s="1127"/>
      <c r="F12" s="1127"/>
      <c r="G12" s="1127"/>
      <c r="H12" s="1127"/>
      <c r="I12" s="1127"/>
      <c r="J12" s="1127"/>
      <c r="K12" s="1127"/>
      <c r="L12" s="1127"/>
      <c r="M12" s="1127"/>
      <c r="N12" s="1127"/>
      <c r="O12" s="1127"/>
      <c r="P12" s="1127"/>
    </row>
    <row r="13" spans="1:16" ht="15">
      <c r="A13" s="1143" t="s">
        <v>470</v>
      </c>
      <c r="B13" s="1143"/>
      <c r="C13" s="1143"/>
      <c r="D13" s="1143"/>
      <c r="E13" s="1143"/>
      <c r="F13" s="1143"/>
      <c r="G13" s="1143"/>
      <c r="H13" s="1143"/>
      <c r="I13" s="1143"/>
      <c r="J13" s="1143"/>
      <c r="K13" s="1143"/>
      <c r="L13" s="1143"/>
      <c r="M13" s="1143"/>
      <c r="N13" s="1143"/>
      <c r="O13" s="1143"/>
      <c r="P13" s="1143"/>
    </row>
    <row r="14" spans="1:16" ht="4.5" customHeight="1">
      <c r="A14" s="1127"/>
      <c r="B14" s="1127"/>
      <c r="C14" s="1127"/>
      <c r="D14" s="1127"/>
      <c r="E14" s="1127"/>
      <c r="F14" s="1127"/>
      <c r="G14" s="1127"/>
      <c r="H14" s="1127"/>
      <c r="I14" s="1127"/>
      <c r="J14" s="1127"/>
      <c r="K14" s="1127"/>
      <c r="L14" s="1127"/>
      <c r="M14" s="1127"/>
      <c r="N14" s="1127"/>
      <c r="O14" s="1127"/>
      <c r="P14" s="1127"/>
    </row>
    <row r="15" spans="1:16" ht="15" customHeight="1">
      <c r="A15" s="1152" t="s">
        <v>650</v>
      </c>
      <c r="B15" s="1152"/>
      <c r="C15" s="1152"/>
      <c r="D15" s="1152"/>
      <c r="E15" s="1152"/>
      <c r="F15" s="1152"/>
      <c r="G15" s="1146"/>
      <c r="H15" s="242" t="s">
        <v>20</v>
      </c>
      <c r="I15" s="1145" t="s">
        <v>492</v>
      </c>
      <c r="J15" s="1146"/>
      <c r="K15" s="242"/>
      <c r="L15" s="1145" t="s">
        <v>493</v>
      </c>
      <c r="M15" s="1146"/>
      <c r="N15" s="242"/>
      <c r="O15" s="1145" t="s">
        <v>494</v>
      </c>
      <c r="P15" s="450"/>
    </row>
    <row r="16" spans="1:16" ht="9.75" customHeight="1">
      <c r="A16" s="193"/>
      <c r="B16" s="194" t="s">
        <v>640</v>
      </c>
      <c r="C16" s="194"/>
      <c r="D16" s="194" t="s">
        <v>443</v>
      </c>
      <c r="E16" s="198"/>
      <c r="F16" s="198"/>
      <c r="G16" s="198"/>
      <c r="H16" s="198"/>
      <c r="I16" s="198"/>
      <c r="J16" s="198"/>
      <c r="K16" s="194" t="s">
        <v>640</v>
      </c>
      <c r="L16" s="1142"/>
      <c r="M16" s="492"/>
      <c r="N16" s="194" t="s">
        <v>443</v>
      </c>
      <c r="O16" s="1142"/>
      <c r="P16" s="450"/>
    </row>
    <row r="17" spans="1:16" ht="22.5" customHeight="1">
      <c r="A17" s="195" t="s">
        <v>495</v>
      </c>
      <c r="B17" s="241"/>
      <c r="C17" s="240"/>
      <c r="D17" s="242" t="s">
        <v>20</v>
      </c>
      <c r="E17" s="193"/>
      <c r="F17" s="1151" t="s">
        <v>649</v>
      </c>
      <c r="G17" s="1151"/>
      <c r="H17" s="1151"/>
      <c r="I17" s="1151"/>
      <c r="J17" s="1151"/>
      <c r="K17" s="241"/>
      <c r="L17" s="492"/>
      <c r="M17" s="492"/>
      <c r="N17" s="242" t="s">
        <v>20</v>
      </c>
      <c r="O17" s="450"/>
      <c r="P17" s="450"/>
    </row>
    <row r="18" spans="1:16" ht="9.75" customHeight="1">
      <c r="A18" s="193"/>
      <c r="B18" s="194" t="s">
        <v>640</v>
      </c>
      <c r="C18" s="194"/>
      <c r="D18" s="194" t="s">
        <v>443</v>
      </c>
      <c r="E18" s="193"/>
      <c r="F18" s="193"/>
      <c r="G18" s="193"/>
      <c r="H18" s="193"/>
      <c r="I18" s="193"/>
      <c r="J18" s="193"/>
      <c r="K18" s="1167" t="s">
        <v>472</v>
      </c>
      <c r="L18" s="1168"/>
      <c r="M18" s="197"/>
      <c r="N18" s="1168" t="s">
        <v>473</v>
      </c>
      <c r="O18" s="1168"/>
      <c r="P18" s="1168"/>
    </row>
    <row r="19" spans="1:16" ht="22.5">
      <c r="A19" s="195" t="s">
        <v>496</v>
      </c>
      <c r="B19" s="241" t="s">
        <v>20</v>
      </c>
      <c r="C19" s="240"/>
      <c r="D19" s="242"/>
      <c r="E19" s="193"/>
      <c r="F19" s="1151" t="s">
        <v>202</v>
      </c>
      <c r="G19" s="1151"/>
      <c r="H19" s="1151"/>
      <c r="I19" s="1151"/>
      <c r="J19" s="1151"/>
      <c r="K19" s="1139"/>
      <c r="L19" s="1140"/>
      <c r="M19" s="193"/>
      <c r="N19" s="1139"/>
      <c r="O19" s="1191"/>
      <c r="P19" s="1140"/>
    </row>
    <row r="20" spans="1:16" ht="9.75" customHeight="1">
      <c r="A20" s="193"/>
      <c r="B20" s="194" t="s">
        <v>640</v>
      </c>
      <c r="C20" s="194"/>
      <c r="D20" s="194" t="s">
        <v>443</v>
      </c>
      <c r="E20" s="193"/>
      <c r="F20" s="1127"/>
      <c r="G20" s="450"/>
      <c r="H20" s="450"/>
      <c r="I20" s="450"/>
      <c r="J20" s="450"/>
      <c r="K20" s="450"/>
      <c r="L20" s="450"/>
      <c r="M20" s="450"/>
      <c r="N20" s="450"/>
      <c r="O20" s="450"/>
      <c r="P20" s="450"/>
    </row>
    <row r="21" spans="1:16" ht="22.5" customHeight="1">
      <c r="A21" s="195" t="s">
        <v>471</v>
      </c>
      <c r="B21" s="241"/>
      <c r="C21" s="240"/>
      <c r="D21" s="242" t="s">
        <v>20</v>
      </c>
      <c r="E21" s="193"/>
      <c r="F21" s="1151" t="s">
        <v>203</v>
      </c>
      <c r="G21" s="1151"/>
      <c r="H21" s="1151"/>
      <c r="I21" s="1151"/>
      <c r="J21" s="1151"/>
      <c r="K21" s="1139"/>
      <c r="L21" s="1140"/>
      <c r="M21" s="1192"/>
      <c r="N21" s="492"/>
      <c r="O21" s="492"/>
      <c r="P21" s="492"/>
    </row>
    <row r="22" spans="1:16" ht="4.5" customHeight="1">
      <c r="A22" s="1127"/>
      <c r="B22" s="1127"/>
      <c r="C22" s="1127"/>
      <c r="D22" s="1127"/>
      <c r="E22" s="1127"/>
      <c r="F22" s="1127"/>
      <c r="G22" s="1127"/>
      <c r="H22" s="1127"/>
      <c r="I22" s="1127"/>
      <c r="J22" s="1127"/>
      <c r="K22" s="1127"/>
      <c r="L22" s="1127"/>
      <c r="M22" s="1127"/>
      <c r="N22" s="1127"/>
      <c r="O22" s="1127"/>
      <c r="P22" s="1127"/>
    </row>
    <row r="23" spans="1:16" ht="15">
      <c r="A23" s="1143" t="s">
        <v>204</v>
      </c>
      <c r="B23" s="1143"/>
      <c r="C23" s="1143"/>
      <c r="D23" s="1143"/>
      <c r="E23" s="1143"/>
      <c r="F23" s="1143"/>
      <c r="G23" s="1143"/>
      <c r="H23" s="1143"/>
      <c r="I23" s="1143"/>
      <c r="J23" s="1143"/>
      <c r="K23" s="1143"/>
      <c r="L23" s="1143"/>
      <c r="M23" s="1143"/>
      <c r="N23" s="1143"/>
      <c r="O23" s="1143"/>
      <c r="P23" s="1143"/>
    </row>
    <row r="24" spans="1:16" ht="12" customHeight="1">
      <c r="A24" s="1165"/>
      <c r="B24" s="450"/>
      <c r="C24" s="450"/>
      <c r="D24" s="450"/>
      <c r="E24" s="450"/>
      <c r="F24" s="450"/>
      <c r="G24" s="450"/>
      <c r="H24" s="450"/>
      <c r="I24" s="450"/>
      <c r="J24" s="450"/>
      <c r="K24" s="450"/>
      <c r="L24" s="194" t="s">
        <v>640</v>
      </c>
      <c r="M24" s="1142"/>
      <c r="N24" s="1136"/>
      <c r="O24" s="194" t="s">
        <v>443</v>
      </c>
      <c r="P24" s="1142"/>
    </row>
    <row r="25" spans="1:16" ht="18" customHeight="1">
      <c r="A25" s="1165" t="s">
        <v>620</v>
      </c>
      <c r="B25" s="917"/>
      <c r="C25" s="917"/>
      <c r="D25" s="917"/>
      <c r="E25" s="917"/>
      <c r="F25" s="917"/>
      <c r="G25" s="917"/>
      <c r="H25" s="917"/>
      <c r="I25" s="917"/>
      <c r="J25" s="917"/>
      <c r="K25" s="1166"/>
      <c r="L25" s="241"/>
      <c r="M25" s="1136"/>
      <c r="N25" s="1136"/>
      <c r="O25" s="241"/>
      <c r="P25" s="538"/>
    </row>
    <row r="26" spans="1:16" ht="12.75">
      <c r="A26" s="1151" t="s">
        <v>474</v>
      </c>
      <c r="B26" s="1151"/>
      <c r="C26" s="1151"/>
      <c r="D26" s="1151"/>
      <c r="E26" s="1151"/>
      <c r="F26" s="194" t="s">
        <v>636</v>
      </c>
      <c r="G26" s="193"/>
      <c r="H26" s="1142" t="s">
        <v>21</v>
      </c>
      <c r="I26" s="1142"/>
      <c r="J26" s="193"/>
      <c r="K26" s="1142" t="s">
        <v>636</v>
      </c>
      <c r="L26" s="1142"/>
      <c r="M26" s="193"/>
      <c r="N26" s="1142" t="s">
        <v>21</v>
      </c>
      <c r="O26" s="1142"/>
      <c r="P26" s="1142"/>
    </row>
    <row r="27" spans="1:16" ht="22.5" customHeight="1">
      <c r="A27" s="1151"/>
      <c r="B27" s="1151"/>
      <c r="C27" s="1151"/>
      <c r="D27" s="1151"/>
      <c r="E27" s="1151"/>
      <c r="F27" s="243"/>
      <c r="G27" s="244" t="s">
        <v>498</v>
      </c>
      <c r="H27" s="1137"/>
      <c r="I27" s="1138"/>
      <c r="J27" s="245"/>
      <c r="K27" s="1139"/>
      <c r="L27" s="1140"/>
      <c r="M27" s="244" t="s">
        <v>498</v>
      </c>
      <c r="N27" s="1137"/>
      <c r="O27" s="1141"/>
      <c r="P27" s="1138"/>
    </row>
    <row r="28" spans="1:16" ht="18" customHeight="1">
      <c r="A28" s="1151" t="s">
        <v>6</v>
      </c>
      <c r="B28" s="1127"/>
      <c r="C28" s="1127"/>
      <c r="D28" s="1127"/>
      <c r="E28" s="1127"/>
      <c r="F28" s="194" t="s">
        <v>636</v>
      </c>
      <c r="G28" s="193"/>
      <c r="H28" s="1142" t="s">
        <v>21</v>
      </c>
      <c r="I28" s="1142"/>
      <c r="J28" s="193"/>
      <c r="K28" s="1142" t="s">
        <v>636</v>
      </c>
      <c r="L28" s="1142"/>
      <c r="M28" s="193"/>
      <c r="N28" s="1142" t="s">
        <v>21</v>
      </c>
      <c r="O28" s="1142"/>
      <c r="P28" s="1142"/>
    </row>
    <row r="29" spans="1:16" ht="36" customHeight="1">
      <c r="A29" s="1127"/>
      <c r="B29" s="1127"/>
      <c r="C29" s="1127"/>
      <c r="D29" s="1127"/>
      <c r="E29" s="1127"/>
      <c r="F29" s="243"/>
      <c r="G29" s="244" t="s">
        <v>498</v>
      </c>
      <c r="H29" s="1137"/>
      <c r="I29" s="1138"/>
      <c r="J29" s="245"/>
      <c r="K29" s="1139"/>
      <c r="L29" s="1140"/>
      <c r="M29" s="244" t="s">
        <v>498</v>
      </c>
      <c r="N29" s="1137"/>
      <c r="O29" s="1141"/>
      <c r="P29" s="1138"/>
    </row>
    <row r="30" spans="1:16" ht="12.75">
      <c r="A30" s="1151" t="s">
        <v>499</v>
      </c>
      <c r="B30" s="1127"/>
      <c r="C30" s="1127"/>
      <c r="D30" s="1127"/>
      <c r="E30" s="1127"/>
      <c r="F30" s="194" t="s">
        <v>636</v>
      </c>
      <c r="G30" s="193"/>
      <c r="H30" s="1142" t="s">
        <v>21</v>
      </c>
      <c r="I30" s="1142"/>
      <c r="J30" s="193"/>
      <c r="K30" s="1142" t="s">
        <v>636</v>
      </c>
      <c r="L30" s="1142"/>
      <c r="M30" s="193"/>
      <c r="N30" s="1142" t="s">
        <v>21</v>
      </c>
      <c r="O30" s="1142"/>
      <c r="P30" s="1142"/>
    </row>
    <row r="31" spans="1:16" ht="22.5" customHeight="1">
      <c r="A31" s="1127"/>
      <c r="B31" s="1127"/>
      <c r="C31" s="1127"/>
      <c r="D31" s="1127"/>
      <c r="E31" s="1127"/>
      <c r="F31" s="243"/>
      <c r="G31" s="244" t="s">
        <v>498</v>
      </c>
      <c r="H31" s="1137"/>
      <c r="I31" s="1138"/>
      <c r="J31" s="245"/>
      <c r="K31" s="1139"/>
      <c r="L31" s="1140"/>
      <c r="M31" s="244" t="s">
        <v>498</v>
      </c>
      <c r="N31" s="1137"/>
      <c r="O31" s="1141"/>
      <c r="P31" s="1138"/>
    </row>
    <row r="32" spans="1:16" ht="12.75">
      <c r="A32" s="1151" t="s">
        <v>616</v>
      </c>
      <c r="B32" s="1127"/>
      <c r="C32" s="1127"/>
      <c r="D32" s="1127"/>
      <c r="E32" s="1127"/>
      <c r="F32" s="194" t="s">
        <v>636</v>
      </c>
      <c r="G32" s="193"/>
      <c r="H32" s="1142" t="s">
        <v>21</v>
      </c>
      <c r="I32" s="1142"/>
      <c r="J32" s="193"/>
      <c r="K32" s="1142" t="s">
        <v>636</v>
      </c>
      <c r="L32" s="1142"/>
      <c r="M32" s="193"/>
      <c r="N32" s="1142" t="s">
        <v>21</v>
      </c>
      <c r="O32" s="1142"/>
      <c r="P32" s="1142"/>
    </row>
    <row r="33" spans="1:16" ht="22.5" customHeight="1">
      <c r="A33" s="1127"/>
      <c r="B33" s="1127"/>
      <c r="C33" s="1127"/>
      <c r="D33" s="1127"/>
      <c r="E33" s="1127"/>
      <c r="F33" s="243"/>
      <c r="G33" s="244" t="s">
        <v>498</v>
      </c>
      <c r="H33" s="1137"/>
      <c r="I33" s="1138"/>
      <c r="J33" s="245"/>
      <c r="K33" s="1139"/>
      <c r="L33" s="1140"/>
      <c r="M33" s="244" t="s">
        <v>498</v>
      </c>
      <c r="N33" s="1137"/>
      <c r="O33" s="1141"/>
      <c r="P33" s="1138"/>
    </row>
    <row r="34" spans="1:16" ht="12.75">
      <c r="A34" s="1151" t="s">
        <v>7</v>
      </c>
      <c r="B34" s="1127"/>
      <c r="C34" s="1127"/>
      <c r="D34" s="1127"/>
      <c r="E34" s="1127"/>
      <c r="F34" s="194" t="s">
        <v>636</v>
      </c>
      <c r="G34" s="193"/>
      <c r="H34" s="1142" t="s">
        <v>21</v>
      </c>
      <c r="I34" s="1142"/>
      <c r="J34" s="193"/>
      <c r="K34" s="1142" t="s">
        <v>636</v>
      </c>
      <c r="L34" s="1142"/>
      <c r="M34" s="193"/>
      <c r="N34" s="1142" t="s">
        <v>21</v>
      </c>
      <c r="O34" s="1142"/>
      <c r="P34" s="1142"/>
    </row>
    <row r="35" spans="1:16" ht="22.5" customHeight="1">
      <c r="A35" s="1127"/>
      <c r="B35" s="1127"/>
      <c r="C35" s="1127"/>
      <c r="D35" s="1127"/>
      <c r="E35" s="1127"/>
      <c r="F35" s="243"/>
      <c r="G35" s="244" t="s">
        <v>498</v>
      </c>
      <c r="H35" s="1137"/>
      <c r="I35" s="1138"/>
      <c r="J35" s="245"/>
      <c r="K35" s="1139"/>
      <c r="L35" s="1140"/>
      <c r="M35" s="244" t="s">
        <v>498</v>
      </c>
      <c r="N35" s="1137"/>
      <c r="O35" s="1141"/>
      <c r="P35" s="1138"/>
    </row>
    <row r="36" spans="1:16" ht="4.5" customHeight="1">
      <c r="A36" s="1127"/>
      <c r="B36" s="1127"/>
      <c r="C36" s="1127"/>
      <c r="D36" s="1127"/>
      <c r="E36" s="1127"/>
      <c r="F36" s="1127"/>
      <c r="G36" s="1127"/>
      <c r="H36" s="1127"/>
      <c r="I36" s="1127"/>
      <c r="J36" s="1127"/>
      <c r="K36" s="1127"/>
      <c r="L36" s="1127"/>
      <c r="M36" s="1127"/>
      <c r="N36" s="1127"/>
      <c r="O36" s="1127"/>
      <c r="P36" s="1127"/>
    </row>
    <row r="37" spans="1:16" ht="15">
      <c r="A37" s="1143" t="s">
        <v>600</v>
      </c>
      <c r="B37" s="1143"/>
      <c r="C37" s="1143"/>
      <c r="D37" s="1143"/>
      <c r="E37" s="1143"/>
      <c r="F37" s="1143"/>
      <c r="G37" s="1143"/>
      <c r="H37" s="1143"/>
      <c r="I37" s="1143"/>
      <c r="J37" s="1143"/>
      <c r="K37" s="1143"/>
      <c r="L37" s="1143"/>
      <c r="M37" s="1143"/>
      <c r="N37" s="1143"/>
      <c r="O37" s="1143"/>
      <c r="P37" s="1143"/>
    </row>
    <row r="38" spans="1:16" ht="4.5" customHeight="1">
      <c r="A38" s="1127"/>
      <c r="B38" s="1127"/>
      <c r="C38" s="1127"/>
      <c r="D38" s="1127"/>
      <c r="E38" s="1127"/>
      <c r="F38" s="1127"/>
      <c r="G38" s="1127"/>
      <c r="H38" s="1127"/>
      <c r="I38" s="1127"/>
      <c r="J38" s="1127"/>
      <c r="K38" s="1127"/>
      <c r="L38" s="1127"/>
      <c r="M38" s="1127"/>
      <c r="N38" s="1127"/>
      <c r="O38" s="1127"/>
      <c r="P38" s="1127"/>
    </row>
    <row r="39" spans="1:16" ht="15" customHeight="1">
      <c r="A39" s="1113" t="s">
        <v>501</v>
      </c>
      <c r="B39" s="1171"/>
      <c r="C39" s="1171"/>
      <c r="D39" s="1116">
        <f>+1Př1!F12-1Př1!F18+1Př1!F20+1Př1!F22+1Př1!F23</f>
        <v>0</v>
      </c>
      <c r="E39" s="1173"/>
      <c r="F39" s="1174"/>
      <c r="G39" s="1175" t="s">
        <v>585</v>
      </c>
      <c r="H39" s="1175"/>
      <c r="I39" s="1127"/>
      <c r="J39" s="1127"/>
      <c r="K39" s="1127"/>
      <c r="L39" s="1127"/>
      <c r="M39" s="1127"/>
      <c r="N39" s="1127"/>
      <c r="O39" s="1127"/>
      <c r="P39" s="1127"/>
    </row>
    <row r="40" spans="1:16" ht="9.75" customHeight="1">
      <c r="A40" s="1113"/>
      <c r="B40" s="1171"/>
      <c r="C40" s="1171"/>
      <c r="D40" s="1172" t="s">
        <v>498</v>
      </c>
      <c r="E40" s="1172"/>
      <c r="F40" s="1172"/>
      <c r="G40" s="193"/>
      <c r="H40" s="193"/>
      <c r="I40" s="1127"/>
      <c r="J40" s="1127"/>
      <c r="K40" s="1127"/>
      <c r="L40" s="1127"/>
      <c r="M40" s="1127"/>
      <c r="N40" s="1127"/>
      <c r="O40" s="1127"/>
      <c r="P40" s="1127"/>
    </row>
    <row r="41" spans="1:16" ht="15" customHeight="1">
      <c r="A41" s="1113" t="s">
        <v>500</v>
      </c>
      <c r="B41" s="1171"/>
      <c r="C41" s="1171"/>
      <c r="D41" s="1116">
        <f>+1Př1!F13-1Př1!F19+1Př1!F21</f>
        <v>0</v>
      </c>
      <c r="E41" s="1173"/>
      <c r="F41" s="1174"/>
      <c r="G41" s="1175" t="s">
        <v>585</v>
      </c>
      <c r="H41" s="1175"/>
      <c r="I41" s="1127"/>
      <c r="J41" s="1127"/>
      <c r="K41" s="1127"/>
      <c r="L41" s="1127"/>
      <c r="M41" s="1127"/>
      <c r="N41" s="1127"/>
      <c r="O41" s="1127"/>
      <c r="P41" s="1127"/>
    </row>
    <row r="42" spans="1:16" ht="9.75" customHeight="1">
      <c r="A42" s="1113"/>
      <c r="B42" s="1171"/>
      <c r="C42" s="1171"/>
      <c r="D42" s="1172" t="s">
        <v>502</v>
      </c>
      <c r="E42" s="1172"/>
      <c r="F42" s="1172"/>
      <c r="G42" s="193"/>
      <c r="H42" s="193"/>
      <c r="I42" s="1127"/>
      <c r="J42" s="1127"/>
      <c r="K42" s="1127"/>
      <c r="L42" s="1127"/>
      <c r="M42" s="1127"/>
      <c r="N42" s="1127"/>
      <c r="O42" s="1127"/>
      <c r="P42" s="1127"/>
    </row>
    <row r="43" spans="1:16" ht="15" customHeight="1">
      <c r="A43" s="1113" t="s">
        <v>503</v>
      </c>
      <c r="B43" s="1171"/>
      <c r="C43" s="1171"/>
      <c r="D43" s="1128">
        <f>+D39-D41</f>
        <v>0</v>
      </c>
      <c r="E43" s="1179"/>
      <c r="F43" s="1180"/>
      <c r="G43" s="1175" t="s">
        <v>585</v>
      </c>
      <c r="H43" s="1175"/>
      <c r="I43" s="1127"/>
      <c r="J43" s="1127"/>
      <c r="K43" s="1127"/>
      <c r="L43" s="1127"/>
      <c r="M43" s="1127"/>
      <c r="N43" s="1127"/>
      <c r="O43" s="1127"/>
      <c r="P43" s="1127"/>
    </row>
    <row r="44" spans="1:16" ht="9.75" customHeight="1">
      <c r="A44" s="193"/>
      <c r="B44" s="193"/>
      <c r="C44" s="193"/>
      <c r="D44" s="193"/>
      <c r="E44" s="193"/>
      <c r="F44" s="193"/>
      <c r="G44" s="193"/>
      <c r="H44" s="193"/>
      <c r="I44" s="197" t="s">
        <v>504</v>
      </c>
      <c r="J44" s="1127"/>
      <c r="K44" s="450"/>
      <c r="L44" s="197" t="s">
        <v>505</v>
      </c>
      <c r="M44" s="1127"/>
      <c r="N44" s="450"/>
      <c r="O44" s="450"/>
      <c r="P44" s="450"/>
    </row>
    <row r="45" spans="1:16" ht="15" customHeight="1">
      <c r="A45" s="1113" t="s">
        <v>617</v>
      </c>
      <c r="B45" s="1113"/>
      <c r="C45" s="1113"/>
      <c r="D45" s="1113"/>
      <c r="E45" s="1113"/>
      <c r="F45" s="1113"/>
      <c r="G45" s="1113"/>
      <c r="H45" s="1113"/>
      <c r="I45" s="241">
        <v>12</v>
      </c>
      <c r="J45" s="450"/>
      <c r="K45" s="450"/>
      <c r="L45" s="241">
        <v>0</v>
      </c>
      <c r="M45" s="450"/>
      <c r="N45" s="450"/>
      <c r="O45" s="450"/>
      <c r="P45" s="450"/>
    </row>
    <row r="46" spans="1:16" ht="9.75" customHeight="1">
      <c r="A46" s="193"/>
      <c r="B46" s="193"/>
      <c r="C46" s="193"/>
      <c r="D46" s="193"/>
      <c r="E46" s="193"/>
      <c r="F46" s="193"/>
      <c r="G46" s="193"/>
      <c r="H46" s="193"/>
      <c r="I46" s="197" t="s">
        <v>504</v>
      </c>
      <c r="J46" s="450"/>
      <c r="K46" s="450"/>
      <c r="L46" s="197" t="s">
        <v>505</v>
      </c>
      <c r="M46" s="450"/>
      <c r="N46" s="450"/>
      <c r="O46" s="450"/>
      <c r="P46" s="450"/>
    </row>
    <row r="47" spans="1:48" s="183" customFormat="1" ht="22.5" customHeight="1">
      <c r="A47" s="1178" t="s">
        <v>506</v>
      </c>
      <c r="B47" s="1178"/>
      <c r="C47" s="1178"/>
      <c r="D47" s="1178"/>
      <c r="E47" s="1178"/>
      <c r="F47" s="1178"/>
      <c r="G47" s="1178"/>
      <c r="H47" s="1178"/>
      <c r="I47" s="241">
        <f>+I45</f>
        <v>12</v>
      </c>
      <c r="J47" s="450"/>
      <c r="K47" s="450"/>
      <c r="L47" s="241">
        <f>+L45</f>
        <v>0</v>
      </c>
      <c r="M47" s="450"/>
      <c r="N47" s="450"/>
      <c r="O47" s="450"/>
      <c r="P47" s="450"/>
      <c r="Q47" s="154"/>
      <c r="R47" s="154"/>
      <c r="S47" s="154"/>
      <c r="T47" s="154"/>
      <c r="U47" s="154"/>
      <c r="V47" s="154"/>
      <c r="W47" s="154"/>
      <c r="X47" s="154"/>
      <c r="Y47" s="154"/>
      <c r="Z47" s="154"/>
      <c r="AA47" s="154"/>
      <c r="AB47" s="154"/>
      <c r="AC47" s="154"/>
      <c r="AD47" s="154"/>
      <c r="AE47" s="154"/>
      <c r="AF47" s="154"/>
      <c r="AG47" s="154"/>
      <c r="AH47" s="154"/>
      <c r="AI47" s="154"/>
      <c r="AJ47" s="154"/>
      <c r="AK47" s="154"/>
      <c r="AL47" s="154"/>
      <c r="AM47" s="154"/>
      <c r="AN47" s="154"/>
      <c r="AO47" s="154"/>
      <c r="AP47" s="154"/>
      <c r="AQ47" s="154"/>
      <c r="AR47" s="154"/>
      <c r="AS47" s="154"/>
      <c r="AT47" s="154"/>
      <c r="AU47" s="154"/>
      <c r="AV47" s="154"/>
    </row>
    <row r="48" spans="1:16" ht="4.5" customHeight="1">
      <c r="A48" s="1127"/>
      <c r="B48" s="1127"/>
      <c r="C48" s="1127"/>
      <c r="D48" s="1127"/>
      <c r="E48" s="1127"/>
      <c r="F48" s="1127"/>
      <c r="G48" s="1127"/>
      <c r="H48" s="1127"/>
      <c r="I48" s="1127"/>
      <c r="J48" s="1127"/>
      <c r="K48" s="1127"/>
      <c r="L48" s="1127"/>
      <c r="M48" s="1127"/>
      <c r="N48" s="1127"/>
      <c r="O48" s="1127"/>
      <c r="P48" s="1127"/>
    </row>
    <row r="49" spans="1:16" ht="15" customHeight="1">
      <c r="A49" s="1113" t="s">
        <v>507</v>
      </c>
      <c r="B49" s="1171"/>
      <c r="C49" s="1171"/>
      <c r="D49" s="1128">
        <f>+D43/(I47+L47)</f>
        <v>0</v>
      </c>
      <c r="E49" s="1179"/>
      <c r="F49" s="1180"/>
      <c r="G49" s="1120" t="s">
        <v>585</v>
      </c>
      <c r="H49" s="1120"/>
      <c r="I49" s="1177"/>
      <c r="J49" s="1127"/>
      <c r="K49" s="1127"/>
      <c r="L49" s="1127"/>
      <c r="M49" s="1127"/>
      <c r="N49" s="1127"/>
      <c r="O49" s="1127"/>
      <c r="P49" s="1127"/>
    </row>
    <row r="50" spans="1:16" ht="9.75" customHeight="1">
      <c r="A50" s="1127"/>
      <c r="B50" s="1127"/>
      <c r="C50" s="1127"/>
      <c r="D50" s="1176" t="s">
        <v>26</v>
      </c>
      <c r="E50" s="1176"/>
      <c r="F50" s="1176"/>
      <c r="G50" s="1177"/>
      <c r="H50" s="1177"/>
      <c r="I50" s="1176" t="s">
        <v>27</v>
      </c>
      <c r="J50" s="1176"/>
      <c r="K50" s="1176"/>
      <c r="L50" s="198"/>
      <c r="M50" s="1147" t="s">
        <v>76</v>
      </c>
      <c r="N50" s="450"/>
      <c r="O50" s="450"/>
      <c r="P50" s="450"/>
    </row>
    <row r="51" spans="1:16" ht="15" customHeight="1">
      <c r="A51" s="1113" t="s">
        <v>508</v>
      </c>
      <c r="B51" s="1171"/>
      <c r="C51" s="1171"/>
      <c r="D51" s="1116">
        <f>IF(EXACT("X",N15),+D49*I47,0)</f>
        <v>0</v>
      </c>
      <c r="E51" s="1173"/>
      <c r="F51" s="1174"/>
      <c r="G51" s="1120" t="s">
        <v>585</v>
      </c>
      <c r="H51" s="1120"/>
      <c r="I51" s="1116">
        <f>IF(EXACT("X",N15),+D49*L47,0)</f>
        <v>0</v>
      </c>
      <c r="J51" s="1173"/>
      <c r="K51" s="1174"/>
      <c r="L51" s="196" t="s">
        <v>585</v>
      </c>
      <c r="M51" s="1190" t="s">
        <v>205</v>
      </c>
      <c r="N51" s="450"/>
      <c r="O51" s="450"/>
      <c r="P51" s="450"/>
    </row>
    <row r="52" spans="1:16" ht="9.75" customHeight="1">
      <c r="A52" s="1127"/>
      <c r="B52" s="1127"/>
      <c r="C52" s="1127"/>
      <c r="D52" s="1176" t="s">
        <v>26</v>
      </c>
      <c r="E52" s="1176"/>
      <c r="F52" s="1176"/>
      <c r="G52" s="1177"/>
      <c r="H52" s="1177"/>
      <c r="I52" s="1176" t="s">
        <v>27</v>
      </c>
      <c r="J52" s="1176"/>
      <c r="K52" s="1176"/>
      <c r="L52" s="198"/>
      <c r="M52" s="450"/>
      <c r="N52" s="450"/>
      <c r="O52" s="450"/>
      <c r="P52" s="450"/>
    </row>
    <row r="53" spans="1:16" ht="15" customHeight="1">
      <c r="A53" s="1113" t="s">
        <v>509</v>
      </c>
      <c r="B53" s="1171"/>
      <c r="C53" s="1171"/>
      <c r="D53" s="1116">
        <f>+IF(EXACT(H15,"X"),ROUND(D43*0.5,1),ROUND(+D51*0.5,1))</f>
        <v>0</v>
      </c>
      <c r="E53" s="1173"/>
      <c r="F53" s="1174"/>
      <c r="G53" s="1120" t="s">
        <v>585</v>
      </c>
      <c r="H53" s="1120"/>
      <c r="I53" s="1116">
        <f>+IF(EXACT(K15,"X"),ROUND(D43*0.5,1),ROUND(+I51*0.5,1))</f>
        <v>0</v>
      </c>
      <c r="J53" s="1173"/>
      <c r="K53" s="1174"/>
      <c r="L53" s="196" t="s">
        <v>585</v>
      </c>
      <c r="M53" s="450"/>
      <c r="N53" s="450"/>
      <c r="O53" s="450"/>
      <c r="P53" s="450"/>
    </row>
    <row r="54" spans="1:16" ht="9.75" customHeight="1">
      <c r="A54" s="1127"/>
      <c r="B54" s="1127"/>
      <c r="C54" s="1127"/>
      <c r="D54" s="1176" t="s">
        <v>26</v>
      </c>
      <c r="E54" s="1176"/>
      <c r="F54" s="1176"/>
      <c r="G54" s="1177"/>
      <c r="H54" s="1177"/>
      <c r="I54" s="1176" t="s">
        <v>27</v>
      </c>
      <c r="J54" s="1176"/>
      <c r="K54" s="1176"/>
      <c r="L54" s="198"/>
      <c r="M54" s="450"/>
      <c r="N54" s="450"/>
      <c r="O54" s="450"/>
      <c r="P54" s="450"/>
    </row>
    <row r="55" spans="1:16" ht="15" customHeight="1">
      <c r="A55" s="1113" t="s">
        <v>510</v>
      </c>
      <c r="B55" s="1171"/>
      <c r="C55" s="1171"/>
      <c r="D55" s="1116">
        <f>+IF(D51&gt;0,5390*I47,0)</f>
        <v>0</v>
      </c>
      <c r="E55" s="1173"/>
      <c r="F55" s="1174"/>
      <c r="G55" s="1120" t="s">
        <v>585</v>
      </c>
      <c r="H55" s="1120"/>
      <c r="I55" s="1116">
        <f>+IF(I51&gt;0,2156*L47,0)</f>
        <v>0</v>
      </c>
      <c r="J55" s="1173"/>
      <c r="K55" s="1174"/>
      <c r="L55" s="209" t="s">
        <v>585</v>
      </c>
      <c r="M55" s="450"/>
      <c r="N55" s="450"/>
      <c r="O55" s="450"/>
      <c r="P55" s="450"/>
    </row>
    <row r="56" spans="1:16" ht="6.75" customHeight="1">
      <c r="A56" s="1127"/>
      <c r="B56" s="1127"/>
      <c r="C56" s="1127"/>
      <c r="D56" s="1127"/>
      <c r="E56" s="1127"/>
      <c r="F56" s="1127"/>
      <c r="G56" s="1127"/>
      <c r="H56" s="1127"/>
      <c r="I56" s="1127"/>
      <c r="J56" s="1127"/>
      <c r="K56" s="1127"/>
      <c r="L56" s="1127"/>
      <c r="M56" s="450"/>
      <c r="N56" s="450"/>
      <c r="O56" s="450"/>
      <c r="P56" s="450"/>
    </row>
    <row r="57" spans="1:16" ht="15" customHeight="1">
      <c r="A57" s="1113" t="s">
        <v>511</v>
      </c>
      <c r="B57" s="1171"/>
      <c r="C57" s="1171"/>
      <c r="D57" s="1116">
        <f>MIN(IF(EXACT(H15,"X"),MAX(+I45*5390,D53),IF(EXACT(K15,"X"),MAX(+L45*2156,I53),+MAX(D53,D55)+MAX(+I53,I55))),1034880)</f>
        <v>64680</v>
      </c>
      <c r="E57" s="1173"/>
      <c r="F57" s="1174"/>
      <c r="G57" s="1120" t="s">
        <v>585</v>
      </c>
      <c r="H57" s="1120"/>
      <c r="I57" s="1121" t="s">
        <v>210</v>
      </c>
      <c r="J57" s="1122"/>
      <c r="K57" s="1122"/>
      <c r="L57" s="1123"/>
      <c r="M57" s="1124">
        <f>IF(D63&lt;1034881,D59,MAX(0,1034880-D61))</f>
        <v>64680</v>
      </c>
      <c r="N57" s="1125"/>
      <c r="O57" s="1126"/>
      <c r="P57" s="322" t="s">
        <v>585</v>
      </c>
    </row>
    <row r="58" spans="1:16" ht="7.5" customHeight="1">
      <c r="A58" s="1127"/>
      <c r="B58" s="1127"/>
      <c r="C58" s="1127"/>
      <c r="D58" s="1127"/>
      <c r="E58" s="1127"/>
      <c r="F58" s="1127"/>
      <c r="G58" s="1127"/>
      <c r="H58" s="1127"/>
      <c r="I58" s="1127"/>
      <c r="J58" s="1127"/>
      <c r="K58" s="1127"/>
      <c r="L58" s="1127"/>
      <c r="M58" s="1127"/>
      <c r="N58" s="1127"/>
      <c r="O58" s="1127"/>
      <c r="P58" s="1127"/>
    </row>
    <row r="59" spans="1:16" ht="15" customHeight="1">
      <c r="A59" s="1113" t="s">
        <v>207</v>
      </c>
      <c r="B59" s="1114"/>
      <c r="C59" s="1115"/>
      <c r="D59" s="1116">
        <f>+D57</f>
        <v>64680</v>
      </c>
      <c r="E59" s="1117"/>
      <c r="F59" s="1118"/>
      <c r="G59" s="1119" t="s">
        <v>585</v>
      </c>
      <c r="H59" s="1120"/>
      <c r="I59" s="1121" t="s">
        <v>209</v>
      </c>
      <c r="J59" s="1122"/>
      <c r="K59" s="1122"/>
      <c r="L59" s="1123"/>
      <c r="M59" s="1124">
        <f>+CEILING(M57*0.296,1)</f>
        <v>19146</v>
      </c>
      <c r="N59" s="1125"/>
      <c r="O59" s="1126"/>
      <c r="P59" s="322" t="s">
        <v>585</v>
      </c>
    </row>
    <row r="60" spans="1:16" ht="6.75" customHeight="1">
      <c r="A60" s="1127"/>
      <c r="B60" s="1127"/>
      <c r="C60" s="1127"/>
      <c r="D60" s="1127"/>
      <c r="E60" s="1127"/>
      <c r="F60" s="1127"/>
      <c r="G60" s="1127"/>
      <c r="H60" s="1127"/>
      <c r="I60" s="1127"/>
      <c r="J60" s="1127"/>
      <c r="K60" s="1127"/>
      <c r="L60" s="1127"/>
      <c r="M60" s="1127"/>
      <c r="N60" s="1127"/>
      <c r="O60" s="1127"/>
      <c r="P60" s="1127"/>
    </row>
    <row r="61" spans="1:16" ht="15" customHeight="1">
      <c r="A61" s="1113" t="s">
        <v>206</v>
      </c>
      <c r="B61" s="1114"/>
      <c r="C61" s="1115"/>
      <c r="D61" s="1116">
        <f>+DAP2!E4</f>
        <v>0</v>
      </c>
      <c r="E61" s="1117"/>
      <c r="F61" s="1118"/>
      <c r="G61" s="1119" t="s">
        <v>585</v>
      </c>
      <c r="H61" s="1120"/>
      <c r="I61" s="1121" t="s">
        <v>208</v>
      </c>
      <c r="J61" s="1122"/>
      <c r="K61" s="1122"/>
      <c r="L61" s="1123"/>
      <c r="M61" s="1110">
        <v>0</v>
      </c>
      <c r="N61" s="1111"/>
      <c r="O61" s="1112"/>
      <c r="P61" s="322" t="s">
        <v>585</v>
      </c>
    </row>
    <row r="62" spans="1:16" ht="7.5" customHeight="1">
      <c r="A62" s="1127"/>
      <c r="B62" s="1127"/>
      <c r="C62" s="1127"/>
      <c r="D62" s="1127"/>
      <c r="E62" s="1127"/>
      <c r="F62" s="1127"/>
      <c r="G62" s="1127"/>
      <c r="H62" s="1127"/>
      <c r="I62" s="1127"/>
      <c r="J62" s="1127"/>
      <c r="K62" s="1127"/>
      <c r="L62" s="1127"/>
      <c r="M62" s="1127"/>
      <c r="N62" s="1127"/>
      <c r="O62" s="1127"/>
      <c r="P62" s="1127"/>
    </row>
    <row r="63" spans="1:16" ht="15" customHeight="1">
      <c r="A63" s="1113" t="s">
        <v>213</v>
      </c>
      <c r="B63" s="1114"/>
      <c r="C63" s="1115"/>
      <c r="D63" s="1128">
        <f>+D61+D59</f>
        <v>64680</v>
      </c>
      <c r="E63" s="1129"/>
      <c r="F63" s="1130"/>
      <c r="G63" s="1119" t="s">
        <v>585</v>
      </c>
      <c r="H63" s="1120"/>
      <c r="I63" s="1133" t="s">
        <v>211</v>
      </c>
      <c r="J63" s="1134"/>
      <c r="K63" s="1134"/>
      <c r="L63" s="1135"/>
      <c r="M63" s="1124">
        <f>+M59-M61</f>
        <v>19146</v>
      </c>
      <c r="N63" s="1131"/>
      <c r="O63" s="1132"/>
      <c r="P63" s="322" t="s">
        <v>585</v>
      </c>
    </row>
    <row r="64" spans="1:16" ht="7.5" customHeight="1">
      <c r="A64" s="1113"/>
      <c r="B64" s="917"/>
      <c r="C64" s="917"/>
      <c r="D64" s="917"/>
      <c r="E64" s="917"/>
      <c r="F64" s="917"/>
      <c r="G64" s="917"/>
      <c r="H64" s="917"/>
      <c r="I64" s="450"/>
      <c r="J64" s="450"/>
      <c r="K64" s="450"/>
      <c r="L64" s="450"/>
      <c r="M64" s="1136"/>
      <c r="N64" s="1136"/>
      <c r="O64" s="1136"/>
      <c r="P64" s="1136"/>
    </row>
    <row r="65" spans="1:16" ht="15" customHeight="1">
      <c r="A65" s="1144" t="str">
        <f>+DAP1!A44</f>
        <v>Formulář zpracovala ASPEKT HM, daňová, účetní a auditorská kancelář, www.danovapriznani.cz, business.center.cz</v>
      </c>
      <c r="B65" s="1144"/>
      <c r="C65" s="1144"/>
      <c r="D65" s="1144"/>
      <c r="E65" s="1144"/>
      <c r="F65" s="1144"/>
      <c r="G65" s="1144"/>
      <c r="H65" s="1144"/>
      <c r="I65" s="1144"/>
      <c r="J65" s="1144"/>
      <c r="K65" s="1144"/>
      <c r="L65" s="1144"/>
      <c r="M65" s="1144"/>
      <c r="N65" s="1144"/>
      <c r="O65" s="1144"/>
      <c r="P65" s="1144"/>
    </row>
    <row r="66" spans="1:16" ht="12.75">
      <c r="A66" s="1150"/>
      <c r="B66" s="514"/>
      <c r="C66" s="514"/>
      <c r="D66" s="514"/>
      <c r="E66" s="514"/>
      <c r="F66" s="514"/>
      <c r="G66" s="514"/>
      <c r="H66" s="514"/>
      <c r="I66" s="514"/>
      <c r="J66" s="1148" t="s">
        <v>212</v>
      </c>
      <c r="K66" s="1148"/>
      <c r="L66" s="1149"/>
      <c r="M66" s="1148"/>
      <c r="N66" s="1148"/>
      <c r="O66" s="319"/>
      <c r="P66" s="226" t="s">
        <v>512</v>
      </c>
    </row>
    <row r="67" spans="1:16" ht="12.75">
      <c r="A67" s="36"/>
      <c r="B67" s="36"/>
      <c r="C67" s="36"/>
      <c r="D67" s="36"/>
      <c r="E67" s="36"/>
      <c r="F67" s="36"/>
      <c r="G67" s="36"/>
      <c r="H67" s="36"/>
      <c r="I67" s="36"/>
      <c r="J67" s="36"/>
      <c r="K67" s="36"/>
      <c r="L67" s="36"/>
      <c r="M67" s="36"/>
      <c r="N67" s="36"/>
      <c r="O67" s="36"/>
      <c r="P67" s="36"/>
    </row>
    <row r="68" spans="1:16" ht="12.75">
      <c r="A68" s="36"/>
      <c r="B68" s="36"/>
      <c r="C68" s="36"/>
      <c r="D68" s="36"/>
      <c r="E68" s="36"/>
      <c r="F68" s="36"/>
      <c r="G68" s="36"/>
      <c r="H68" s="36"/>
      <c r="I68" s="36"/>
      <c r="J68" s="36"/>
      <c r="K68" s="36"/>
      <c r="L68" s="36"/>
      <c r="M68" s="36"/>
      <c r="N68" s="36"/>
      <c r="O68" s="36"/>
      <c r="P68" s="36"/>
    </row>
    <row r="69" spans="1:16" ht="12.75">
      <c r="A69" s="36"/>
      <c r="B69" s="36"/>
      <c r="C69" s="36"/>
      <c r="D69" s="36"/>
      <c r="E69" s="36"/>
      <c r="F69" s="36"/>
      <c r="G69" s="36"/>
      <c r="H69" s="36"/>
      <c r="I69" s="36"/>
      <c r="J69" s="36"/>
      <c r="K69" s="36"/>
      <c r="L69" s="36"/>
      <c r="M69" s="36"/>
      <c r="N69" s="36"/>
      <c r="O69" s="36"/>
      <c r="P69" s="36"/>
    </row>
    <row r="70" spans="1:16" ht="12.75">
      <c r="A70" s="36"/>
      <c r="B70" s="36"/>
      <c r="C70" s="36"/>
      <c r="D70" s="36"/>
      <c r="E70" s="36"/>
      <c r="F70" s="36"/>
      <c r="G70" s="36"/>
      <c r="H70" s="36"/>
      <c r="I70" s="36"/>
      <c r="J70" s="36"/>
      <c r="K70" s="36"/>
      <c r="L70" s="36"/>
      <c r="M70" s="36"/>
      <c r="N70" s="36"/>
      <c r="O70" s="36"/>
      <c r="P70" s="36"/>
    </row>
    <row r="71" spans="1:16" ht="12.75">
      <c r="A71" s="36"/>
      <c r="B71" s="36"/>
      <c r="C71" s="36"/>
      <c r="D71" s="36"/>
      <c r="E71" s="36"/>
      <c r="F71" s="36"/>
      <c r="G71" s="36"/>
      <c r="H71" s="36"/>
      <c r="I71" s="36"/>
      <c r="J71" s="36"/>
      <c r="K71" s="36"/>
      <c r="L71" s="36"/>
      <c r="M71" s="36"/>
      <c r="N71" s="36"/>
      <c r="O71" s="36"/>
      <c r="P71" s="36"/>
    </row>
    <row r="72" spans="1:16" ht="12.75">
      <c r="A72" s="36"/>
      <c r="B72" s="36"/>
      <c r="C72" s="36"/>
      <c r="D72" s="36"/>
      <c r="E72" s="36"/>
      <c r="F72" s="36"/>
      <c r="G72" s="36"/>
      <c r="H72" s="36"/>
      <c r="I72" s="36"/>
      <c r="J72" s="36"/>
      <c r="K72" s="36"/>
      <c r="L72" s="36"/>
      <c r="M72" s="36"/>
      <c r="N72" s="36"/>
      <c r="O72" s="36"/>
      <c r="P72" s="36"/>
    </row>
    <row r="73" spans="1:16" ht="12.75">
      <c r="A73" s="36"/>
      <c r="B73" s="36"/>
      <c r="C73" s="36"/>
      <c r="D73" s="36"/>
      <c r="E73" s="36"/>
      <c r="F73" s="36"/>
      <c r="G73" s="36"/>
      <c r="H73" s="36"/>
      <c r="I73" s="36"/>
      <c r="J73" s="36"/>
      <c r="K73" s="36"/>
      <c r="L73" s="36"/>
      <c r="M73" s="36"/>
      <c r="N73" s="36"/>
      <c r="O73" s="36"/>
      <c r="P73" s="36"/>
    </row>
    <row r="74" spans="1:16" ht="12.75">
      <c r="A74" s="36"/>
      <c r="B74" s="36"/>
      <c r="C74" s="36"/>
      <c r="D74" s="36"/>
      <c r="E74" s="36"/>
      <c r="F74" s="36"/>
      <c r="G74" s="36"/>
      <c r="H74" s="36"/>
      <c r="I74" s="36"/>
      <c r="J74" s="36"/>
      <c r="K74" s="36"/>
      <c r="L74" s="36"/>
      <c r="M74" s="36"/>
      <c r="N74" s="36"/>
      <c r="O74" s="36"/>
      <c r="P74" s="36"/>
    </row>
    <row r="75" spans="1:16" ht="12.75">
      <c r="A75" s="36"/>
      <c r="B75" s="36"/>
      <c r="C75" s="36"/>
      <c r="D75" s="36"/>
      <c r="E75" s="36"/>
      <c r="F75" s="36"/>
      <c r="G75" s="36"/>
      <c r="H75" s="36"/>
      <c r="I75" s="36"/>
      <c r="J75" s="36"/>
      <c r="K75" s="36"/>
      <c r="L75" s="36"/>
      <c r="M75" s="36"/>
      <c r="N75" s="36"/>
      <c r="O75" s="36"/>
      <c r="P75" s="36"/>
    </row>
    <row r="76" spans="1:16" ht="12.75">
      <c r="A76" s="36"/>
      <c r="B76" s="36"/>
      <c r="C76" s="36"/>
      <c r="D76" s="36"/>
      <c r="E76" s="36"/>
      <c r="F76" s="36"/>
      <c r="G76" s="36"/>
      <c r="H76" s="36"/>
      <c r="I76" s="36"/>
      <c r="J76" s="36"/>
      <c r="K76" s="36"/>
      <c r="L76" s="36"/>
      <c r="M76" s="36"/>
      <c r="N76" s="36"/>
      <c r="O76" s="36"/>
      <c r="P76" s="36"/>
    </row>
    <row r="77" spans="1:16" ht="12.75">
      <c r="A77" s="36"/>
      <c r="B77" s="36"/>
      <c r="C77" s="36"/>
      <c r="D77" s="36"/>
      <c r="E77" s="36"/>
      <c r="F77" s="36"/>
      <c r="G77" s="36"/>
      <c r="H77" s="36"/>
      <c r="I77" s="36"/>
      <c r="J77" s="36"/>
      <c r="K77" s="36"/>
      <c r="L77" s="36"/>
      <c r="M77" s="36"/>
      <c r="N77" s="36"/>
      <c r="O77" s="36"/>
      <c r="P77" s="36"/>
    </row>
    <row r="78" spans="1:16" ht="12.75">
      <c r="A78" s="36"/>
      <c r="B78" s="36"/>
      <c r="C78" s="36"/>
      <c r="D78" s="36"/>
      <c r="E78" s="36"/>
      <c r="F78" s="36"/>
      <c r="G78" s="36"/>
      <c r="H78" s="36"/>
      <c r="I78" s="36"/>
      <c r="J78" s="36"/>
      <c r="K78" s="36"/>
      <c r="L78" s="36"/>
      <c r="M78" s="36"/>
      <c r="N78" s="36"/>
      <c r="O78" s="36"/>
      <c r="P78" s="36"/>
    </row>
    <row r="79" spans="1:16" ht="12.75">
      <c r="A79" s="36"/>
      <c r="B79" s="36"/>
      <c r="C79" s="36"/>
      <c r="D79" s="36"/>
      <c r="E79" s="36"/>
      <c r="F79" s="36"/>
      <c r="G79" s="36"/>
      <c r="H79" s="36"/>
      <c r="I79" s="36"/>
      <c r="J79" s="36"/>
      <c r="K79" s="36"/>
      <c r="L79" s="36"/>
      <c r="M79" s="36"/>
      <c r="N79" s="36"/>
      <c r="O79" s="36"/>
      <c r="P79" s="36"/>
    </row>
    <row r="80" spans="1:16" ht="12.75">
      <c r="A80" s="36"/>
      <c r="B80" s="36"/>
      <c r="C80" s="36"/>
      <c r="D80" s="36"/>
      <c r="E80" s="36"/>
      <c r="F80" s="36"/>
      <c r="G80" s="36"/>
      <c r="H80" s="36"/>
      <c r="I80" s="36"/>
      <c r="J80" s="36"/>
      <c r="K80" s="36"/>
      <c r="L80" s="36"/>
      <c r="M80" s="36"/>
      <c r="N80" s="36"/>
      <c r="O80" s="36"/>
      <c r="P80" s="36"/>
    </row>
    <row r="81" spans="1:16" ht="12.75">
      <c r="A81" s="36"/>
      <c r="B81" s="36"/>
      <c r="C81" s="36"/>
      <c r="D81" s="36"/>
      <c r="E81" s="36"/>
      <c r="F81" s="36"/>
      <c r="G81" s="36"/>
      <c r="H81" s="36"/>
      <c r="I81" s="36"/>
      <c r="J81" s="36"/>
      <c r="K81" s="36"/>
      <c r="L81" s="36"/>
      <c r="M81" s="36"/>
      <c r="N81" s="36"/>
      <c r="O81" s="36"/>
      <c r="P81" s="36"/>
    </row>
    <row r="82" spans="1:16" ht="12.75">
      <c r="A82" s="36"/>
      <c r="B82" s="36"/>
      <c r="C82" s="36"/>
      <c r="D82" s="36"/>
      <c r="E82" s="36"/>
      <c r="F82" s="36"/>
      <c r="G82" s="36"/>
      <c r="H82" s="36"/>
      <c r="I82" s="36"/>
      <c r="J82" s="36"/>
      <c r="K82" s="36"/>
      <c r="L82" s="36"/>
      <c r="M82" s="36"/>
      <c r="N82" s="36"/>
      <c r="O82" s="36"/>
      <c r="P82" s="36"/>
    </row>
    <row r="83" spans="1:16" ht="12.75">
      <c r="A83" s="36"/>
      <c r="B83" s="36"/>
      <c r="C83" s="36"/>
      <c r="D83" s="36"/>
      <c r="E83" s="36"/>
      <c r="F83" s="36"/>
      <c r="G83" s="36"/>
      <c r="H83" s="36"/>
      <c r="I83" s="36"/>
      <c r="J83" s="36"/>
      <c r="K83" s="36"/>
      <c r="L83" s="36"/>
      <c r="M83" s="36"/>
      <c r="N83" s="36"/>
      <c r="O83" s="36"/>
      <c r="P83" s="36"/>
    </row>
    <row r="84" spans="1:16" ht="12.75">
      <c r="A84" s="36"/>
      <c r="B84" s="36"/>
      <c r="C84" s="36"/>
      <c r="D84" s="36"/>
      <c r="E84" s="36"/>
      <c r="F84" s="36"/>
      <c r="G84" s="36"/>
      <c r="H84" s="36"/>
      <c r="I84" s="36"/>
      <c r="J84" s="36"/>
      <c r="K84" s="36"/>
      <c r="L84" s="36"/>
      <c r="M84" s="36"/>
      <c r="N84" s="36"/>
      <c r="O84" s="36"/>
      <c r="P84" s="36"/>
    </row>
    <row r="85" spans="1:16" ht="12.75">
      <c r="A85" s="36"/>
      <c r="B85" s="36"/>
      <c r="C85" s="36"/>
      <c r="D85" s="36"/>
      <c r="E85" s="36"/>
      <c r="F85" s="36"/>
      <c r="G85" s="36"/>
      <c r="H85" s="36"/>
      <c r="I85" s="36"/>
      <c r="J85" s="36"/>
      <c r="K85" s="36"/>
      <c r="L85" s="36"/>
      <c r="M85" s="36"/>
      <c r="N85" s="36"/>
      <c r="O85" s="36"/>
      <c r="P85" s="36"/>
    </row>
    <row r="86" spans="1:16" ht="12.75">
      <c r="A86" s="36"/>
      <c r="B86" s="36"/>
      <c r="C86" s="36"/>
      <c r="D86" s="36"/>
      <c r="E86" s="36"/>
      <c r="F86" s="36"/>
      <c r="G86" s="36"/>
      <c r="H86" s="36"/>
      <c r="I86" s="36"/>
      <c r="J86" s="36"/>
      <c r="K86" s="36"/>
      <c r="L86" s="36"/>
      <c r="M86" s="36"/>
      <c r="N86" s="36"/>
      <c r="O86" s="36"/>
      <c r="P86" s="36"/>
    </row>
    <row r="87" spans="1:16" ht="12.75">
      <c r="A87" s="36"/>
      <c r="B87" s="36"/>
      <c r="C87" s="36"/>
      <c r="D87" s="36"/>
      <c r="E87" s="36"/>
      <c r="F87" s="36"/>
      <c r="G87" s="36"/>
      <c r="H87" s="36"/>
      <c r="I87" s="36"/>
      <c r="J87" s="36"/>
      <c r="K87" s="36"/>
      <c r="L87" s="36"/>
      <c r="M87" s="36"/>
      <c r="N87" s="36"/>
      <c r="O87" s="36"/>
      <c r="P87" s="36"/>
    </row>
    <row r="88" spans="1:16" ht="12.75">
      <c r="A88" s="36"/>
      <c r="B88" s="36"/>
      <c r="C88" s="36"/>
      <c r="D88" s="36"/>
      <c r="E88" s="36"/>
      <c r="F88" s="36"/>
      <c r="G88" s="36"/>
      <c r="H88" s="36"/>
      <c r="I88" s="36"/>
      <c r="J88" s="36"/>
      <c r="K88" s="36"/>
      <c r="L88" s="36"/>
      <c r="M88" s="36"/>
      <c r="N88" s="36"/>
      <c r="O88" s="36"/>
      <c r="P88" s="36"/>
    </row>
    <row r="89" spans="1:16" ht="12.75">
      <c r="A89" s="36"/>
      <c r="B89" s="36"/>
      <c r="C89" s="36"/>
      <c r="D89" s="36"/>
      <c r="E89" s="36"/>
      <c r="F89" s="36"/>
      <c r="G89" s="36"/>
      <c r="H89" s="36"/>
      <c r="I89" s="36"/>
      <c r="J89" s="36"/>
      <c r="K89" s="36"/>
      <c r="L89" s="36"/>
      <c r="M89" s="36"/>
      <c r="N89" s="36"/>
      <c r="O89" s="36"/>
      <c r="P89" s="36"/>
    </row>
    <row r="90" spans="1:16" ht="12.75">
      <c r="A90" s="36"/>
      <c r="B90" s="36"/>
      <c r="C90" s="36"/>
      <c r="D90" s="36"/>
      <c r="E90" s="36"/>
      <c r="F90" s="36"/>
      <c r="G90" s="36"/>
      <c r="H90" s="36"/>
      <c r="I90" s="36"/>
      <c r="J90" s="36"/>
      <c r="K90" s="36"/>
      <c r="L90" s="36"/>
      <c r="M90" s="36"/>
      <c r="N90" s="36"/>
      <c r="O90" s="36"/>
      <c r="P90" s="36"/>
    </row>
    <row r="91" spans="1:16" ht="12.75">
      <c r="A91" s="36"/>
      <c r="B91" s="36"/>
      <c r="C91" s="36"/>
      <c r="D91" s="36"/>
      <c r="E91" s="36"/>
      <c r="F91" s="36"/>
      <c r="G91" s="36"/>
      <c r="H91" s="36"/>
      <c r="I91" s="36"/>
      <c r="J91" s="36"/>
      <c r="K91" s="36"/>
      <c r="L91" s="36"/>
      <c r="M91" s="36"/>
      <c r="N91" s="36"/>
      <c r="O91" s="36"/>
      <c r="P91" s="36"/>
    </row>
    <row r="92" spans="1:16" ht="12.75">
      <c r="A92" s="36"/>
      <c r="B92" s="36"/>
      <c r="C92" s="36"/>
      <c r="D92" s="36"/>
      <c r="E92" s="36"/>
      <c r="F92" s="36"/>
      <c r="G92" s="36"/>
      <c r="H92" s="36"/>
      <c r="I92" s="36"/>
      <c r="J92" s="36"/>
      <c r="K92" s="36"/>
      <c r="L92" s="36"/>
      <c r="M92" s="36"/>
      <c r="N92" s="36"/>
      <c r="O92" s="36"/>
      <c r="P92" s="36"/>
    </row>
    <row r="93" spans="1:16" ht="12.75">
      <c r="A93" s="36"/>
      <c r="B93" s="36"/>
      <c r="C93" s="36"/>
      <c r="D93" s="36"/>
      <c r="E93" s="36"/>
      <c r="F93" s="36"/>
      <c r="G93" s="36"/>
      <c r="H93" s="36"/>
      <c r="I93" s="36"/>
      <c r="J93" s="36"/>
      <c r="K93" s="36"/>
      <c r="L93" s="36"/>
      <c r="M93" s="36"/>
      <c r="N93" s="36"/>
      <c r="O93" s="36"/>
      <c r="P93" s="36"/>
    </row>
    <row r="94" spans="1:16" ht="12.75">
      <c r="A94" s="36"/>
      <c r="B94" s="36"/>
      <c r="C94" s="36"/>
      <c r="D94" s="36"/>
      <c r="E94" s="36"/>
      <c r="F94" s="36"/>
      <c r="G94" s="36"/>
      <c r="H94" s="36"/>
      <c r="I94" s="36"/>
      <c r="J94" s="36"/>
      <c r="K94" s="36"/>
      <c r="L94" s="36"/>
      <c r="M94" s="36"/>
      <c r="N94" s="36"/>
      <c r="O94" s="36"/>
      <c r="P94" s="36"/>
    </row>
    <row r="95" spans="1:16" ht="12.75">
      <c r="A95" s="36"/>
      <c r="B95" s="36"/>
      <c r="C95" s="36"/>
      <c r="D95" s="36"/>
      <c r="E95" s="36"/>
      <c r="F95" s="36"/>
      <c r="G95" s="36"/>
      <c r="H95" s="36"/>
      <c r="I95" s="36"/>
      <c r="J95" s="36"/>
      <c r="K95" s="36"/>
      <c r="L95" s="36"/>
      <c r="M95" s="36"/>
      <c r="N95" s="36"/>
      <c r="O95" s="36"/>
      <c r="P95" s="36"/>
    </row>
    <row r="96" spans="1:16" ht="12.75">
      <c r="A96" s="36"/>
      <c r="B96" s="36"/>
      <c r="C96" s="36"/>
      <c r="D96" s="36"/>
      <c r="E96" s="36"/>
      <c r="F96" s="36"/>
      <c r="G96" s="36"/>
      <c r="H96" s="36"/>
      <c r="I96" s="36"/>
      <c r="J96" s="36"/>
      <c r="K96" s="36"/>
      <c r="L96" s="36"/>
      <c r="M96" s="36"/>
      <c r="N96" s="36"/>
      <c r="O96" s="36"/>
      <c r="P96" s="36"/>
    </row>
    <row r="97" spans="1:16" ht="12.75">
      <c r="A97" s="36"/>
      <c r="B97" s="36"/>
      <c r="C97" s="36"/>
      <c r="D97" s="36"/>
      <c r="E97" s="36"/>
      <c r="F97" s="36"/>
      <c r="G97" s="36"/>
      <c r="H97" s="36"/>
      <c r="I97" s="36"/>
      <c r="J97" s="36"/>
      <c r="K97" s="36"/>
      <c r="L97" s="36"/>
      <c r="M97" s="36"/>
      <c r="N97" s="36"/>
      <c r="O97" s="36"/>
      <c r="P97" s="36"/>
    </row>
    <row r="98" spans="1:16" ht="12.75">
      <c r="A98" s="36"/>
      <c r="B98" s="36"/>
      <c r="C98" s="36"/>
      <c r="D98" s="36"/>
      <c r="E98" s="36"/>
      <c r="F98" s="36"/>
      <c r="G98" s="36"/>
      <c r="H98" s="36"/>
      <c r="I98" s="36"/>
      <c r="J98" s="36"/>
      <c r="K98" s="36"/>
      <c r="L98" s="36"/>
      <c r="M98" s="36"/>
      <c r="N98" s="36"/>
      <c r="O98" s="36"/>
      <c r="P98" s="36"/>
    </row>
    <row r="99" spans="1:16" ht="12.75">
      <c r="A99" s="36"/>
      <c r="B99" s="36"/>
      <c r="C99" s="36"/>
      <c r="D99" s="36"/>
      <c r="E99" s="36"/>
      <c r="F99" s="36"/>
      <c r="G99" s="36"/>
      <c r="H99" s="36"/>
      <c r="I99" s="36"/>
      <c r="J99" s="36"/>
      <c r="K99" s="36"/>
      <c r="L99" s="36"/>
      <c r="M99" s="36"/>
      <c r="N99" s="36"/>
      <c r="O99" s="36"/>
      <c r="P99" s="36"/>
    </row>
    <row r="100" spans="1:16" ht="12.75">
      <c r="A100" s="36"/>
      <c r="B100" s="36"/>
      <c r="C100" s="36"/>
      <c r="D100" s="36"/>
      <c r="E100" s="36"/>
      <c r="F100" s="36"/>
      <c r="G100" s="36"/>
      <c r="H100" s="36"/>
      <c r="I100" s="36"/>
      <c r="J100" s="36"/>
      <c r="K100" s="36"/>
      <c r="L100" s="36"/>
      <c r="M100" s="36"/>
      <c r="N100" s="36"/>
      <c r="O100" s="36"/>
      <c r="P100" s="36"/>
    </row>
    <row r="101" spans="1:16" ht="12.75">
      <c r="A101" s="36"/>
      <c r="B101" s="36"/>
      <c r="C101" s="36"/>
      <c r="D101" s="36"/>
      <c r="E101" s="36"/>
      <c r="F101" s="36"/>
      <c r="G101" s="36"/>
      <c r="H101" s="36"/>
      <c r="I101" s="36"/>
      <c r="J101" s="36"/>
      <c r="K101" s="36"/>
      <c r="L101" s="36"/>
      <c r="M101" s="36"/>
      <c r="N101" s="36"/>
      <c r="O101" s="36"/>
      <c r="P101" s="36"/>
    </row>
    <row r="102" spans="1:16" ht="12.75">
      <c r="A102" s="36"/>
      <c r="B102" s="36"/>
      <c r="C102" s="36"/>
      <c r="D102" s="36"/>
      <c r="E102" s="36"/>
      <c r="F102" s="36"/>
      <c r="G102" s="36"/>
      <c r="H102" s="36"/>
      <c r="I102" s="36"/>
      <c r="J102" s="36"/>
      <c r="K102" s="36"/>
      <c r="L102" s="36"/>
      <c r="M102" s="36"/>
      <c r="N102" s="36"/>
      <c r="O102" s="36"/>
      <c r="P102" s="36"/>
    </row>
    <row r="103" spans="1:16" ht="12.75">
      <c r="A103" s="36"/>
      <c r="B103" s="36"/>
      <c r="C103" s="36"/>
      <c r="D103" s="36"/>
      <c r="E103" s="36"/>
      <c r="F103" s="36"/>
      <c r="G103" s="36"/>
      <c r="H103" s="36"/>
      <c r="I103" s="36"/>
      <c r="J103" s="36"/>
      <c r="K103" s="36"/>
      <c r="L103" s="36"/>
      <c r="M103" s="36"/>
      <c r="N103" s="36"/>
      <c r="O103" s="36"/>
      <c r="P103" s="36"/>
    </row>
    <row r="104" spans="1:16" ht="12.75">
      <c r="A104" s="36"/>
      <c r="B104" s="36"/>
      <c r="C104" s="36"/>
      <c r="D104" s="36"/>
      <c r="E104" s="36"/>
      <c r="F104" s="36"/>
      <c r="G104" s="36"/>
      <c r="H104" s="36"/>
      <c r="I104" s="36"/>
      <c r="J104" s="36"/>
      <c r="K104" s="36"/>
      <c r="L104" s="36"/>
      <c r="M104" s="36"/>
      <c r="N104" s="36"/>
      <c r="O104" s="36"/>
      <c r="P104" s="36"/>
    </row>
    <row r="105" spans="1:16" ht="12.75">
      <c r="A105" s="36"/>
      <c r="B105" s="36"/>
      <c r="C105" s="36"/>
      <c r="D105" s="36"/>
      <c r="E105" s="36"/>
      <c r="F105" s="36"/>
      <c r="G105" s="36"/>
      <c r="H105" s="36"/>
      <c r="I105" s="36"/>
      <c r="J105" s="36"/>
      <c r="K105" s="36"/>
      <c r="L105" s="36"/>
      <c r="M105" s="36"/>
      <c r="N105" s="36"/>
      <c r="O105" s="36"/>
      <c r="P105" s="36"/>
    </row>
    <row r="106" spans="1:16" ht="12.75">
      <c r="A106" s="36"/>
      <c r="B106" s="36"/>
      <c r="C106" s="36"/>
      <c r="D106" s="36"/>
      <c r="E106" s="36"/>
      <c r="F106" s="36"/>
      <c r="G106" s="36"/>
      <c r="H106" s="36"/>
      <c r="I106" s="36"/>
      <c r="J106" s="36"/>
      <c r="K106" s="36"/>
      <c r="L106" s="36"/>
      <c r="M106" s="36"/>
      <c r="N106" s="36"/>
      <c r="O106" s="36"/>
      <c r="P106" s="36"/>
    </row>
    <row r="107" spans="1:16" ht="12.75">
      <c r="A107" s="36"/>
      <c r="B107" s="36"/>
      <c r="C107" s="36"/>
      <c r="D107" s="36"/>
      <c r="E107" s="36"/>
      <c r="F107" s="36"/>
      <c r="G107" s="36"/>
      <c r="H107" s="36"/>
      <c r="I107" s="36"/>
      <c r="J107" s="36"/>
      <c r="K107" s="36"/>
      <c r="L107" s="36"/>
      <c r="M107" s="36"/>
      <c r="N107" s="36"/>
      <c r="O107" s="36"/>
      <c r="P107" s="36"/>
    </row>
    <row r="108" spans="1:16" ht="12.75">
      <c r="A108" s="36"/>
      <c r="B108" s="36"/>
      <c r="C108" s="36"/>
      <c r="D108" s="36"/>
      <c r="E108" s="36"/>
      <c r="F108" s="36"/>
      <c r="G108" s="36"/>
      <c r="H108" s="36"/>
      <c r="I108" s="36"/>
      <c r="J108" s="36"/>
      <c r="K108" s="36"/>
      <c r="L108" s="36"/>
      <c r="M108" s="36"/>
      <c r="N108" s="36"/>
      <c r="O108" s="36"/>
      <c r="P108" s="36"/>
    </row>
    <row r="109" spans="1:16" ht="12.75">
      <c r="A109" s="36"/>
      <c r="B109" s="36"/>
      <c r="C109" s="36"/>
      <c r="D109" s="36"/>
      <c r="E109" s="36"/>
      <c r="F109" s="36"/>
      <c r="G109" s="36"/>
      <c r="H109" s="36"/>
      <c r="I109" s="36"/>
      <c r="J109" s="36"/>
      <c r="K109" s="36"/>
      <c r="L109" s="36"/>
      <c r="M109" s="36"/>
      <c r="N109" s="36"/>
      <c r="O109" s="36"/>
      <c r="P109" s="36"/>
    </row>
    <row r="110" spans="1:16" ht="12.75">
      <c r="A110" s="36"/>
      <c r="B110" s="36"/>
      <c r="C110" s="36"/>
      <c r="D110" s="36"/>
      <c r="E110" s="36"/>
      <c r="F110" s="36"/>
      <c r="G110" s="36"/>
      <c r="H110" s="36"/>
      <c r="I110" s="36"/>
      <c r="J110" s="36"/>
      <c r="K110" s="36"/>
      <c r="L110" s="36"/>
      <c r="M110" s="36"/>
      <c r="N110" s="36"/>
      <c r="O110" s="36"/>
      <c r="P110" s="36"/>
    </row>
    <row r="111" spans="1:16" ht="12.75">
      <c r="A111" s="36"/>
      <c r="B111" s="36"/>
      <c r="C111" s="36"/>
      <c r="D111" s="36"/>
      <c r="E111" s="36"/>
      <c r="F111" s="36"/>
      <c r="G111" s="36"/>
      <c r="H111" s="36"/>
      <c r="I111" s="36"/>
      <c r="J111" s="36"/>
      <c r="K111" s="36"/>
      <c r="L111" s="36"/>
      <c r="M111" s="36"/>
      <c r="N111" s="36"/>
      <c r="O111" s="36"/>
      <c r="P111" s="36"/>
    </row>
    <row r="112" spans="1:16" ht="12.75">
      <c r="A112" s="36"/>
      <c r="B112" s="36"/>
      <c r="C112" s="36"/>
      <c r="D112" s="36"/>
      <c r="E112" s="36"/>
      <c r="F112" s="36"/>
      <c r="G112" s="36"/>
      <c r="H112" s="36"/>
      <c r="I112" s="36"/>
      <c r="J112" s="36"/>
      <c r="K112" s="36"/>
      <c r="L112" s="36"/>
      <c r="M112" s="36"/>
      <c r="N112" s="36"/>
      <c r="O112" s="36"/>
      <c r="P112" s="36"/>
    </row>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sheetData>
  <sheetProtection password="EF65" sheet="1" objects="1" scenarios="1"/>
  <mergeCells count="176">
    <mergeCell ref="D41:F41"/>
    <mergeCell ref="A28:E29"/>
    <mergeCell ref="F21:J21"/>
    <mergeCell ref="K19:L19"/>
    <mergeCell ref="K21:L21"/>
    <mergeCell ref="F20:P20"/>
    <mergeCell ref="N19:P19"/>
    <mergeCell ref="F19:J19"/>
    <mergeCell ref="M21:P21"/>
    <mergeCell ref="I39:P39"/>
    <mergeCell ref="I54:K54"/>
    <mergeCell ref="M51:P55"/>
    <mergeCell ref="G41:H41"/>
    <mergeCell ref="G43:H43"/>
    <mergeCell ref="G53:H53"/>
    <mergeCell ref="I53:K53"/>
    <mergeCell ref="G49:H49"/>
    <mergeCell ref="I51:K51"/>
    <mergeCell ref="G51:H51"/>
    <mergeCell ref="G52:H52"/>
    <mergeCell ref="I40:P40"/>
    <mergeCell ref="I41:P41"/>
    <mergeCell ref="I42:P42"/>
    <mergeCell ref="N5:P5"/>
    <mergeCell ref="H11:I11"/>
    <mergeCell ref="K11:P11"/>
    <mergeCell ref="A5:M5"/>
    <mergeCell ref="A12:P12"/>
    <mergeCell ref="F17:J17"/>
    <mergeCell ref="K10:P10"/>
    <mergeCell ref="N6:P6"/>
    <mergeCell ref="N7:P7"/>
    <mergeCell ref="I57:L57"/>
    <mergeCell ref="B1:M1"/>
    <mergeCell ref="B2:M2"/>
    <mergeCell ref="I43:P43"/>
    <mergeCell ref="A42:C42"/>
    <mergeCell ref="D42:F42"/>
    <mergeCell ref="A43:C43"/>
    <mergeCell ref="D43:F43"/>
    <mergeCell ref="A41:C41"/>
    <mergeCell ref="A14:P14"/>
    <mergeCell ref="A54:C54"/>
    <mergeCell ref="D54:F54"/>
    <mergeCell ref="G54:H54"/>
    <mergeCell ref="A52:C52"/>
    <mergeCell ref="D52:F52"/>
    <mergeCell ref="I50:K50"/>
    <mergeCell ref="G50:H50"/>
    <mergeCell ref="A51:C51"/>
    <mergeCell ref="A57:C57"/>
    <mergeCell ref="D57:F57"/>
    <mergeCell ref="G57:H57"/>
    <mergeCell ref="A55:C55"/>
    <mergeCell ref="D55:F55"/>
    <mergeCell ref="G55:H55"/>
    <mergeCell ref="A56:P56"/>
    <mergeCell ref="I55:K55"/>
    <mergeCell ref="A50:C50"/>
    <mergeCell ref="D50:F50"/>
    <mergeCell ref="A53:C53"/>
    <mergeCell ref="D53:F53"/>
    <mergeCell ref="I52:K52"/>
    <mergeCell ref="A48:P48"/>
    <mergeCell ref="I49:P49"/>
    <mergeCell ref="A45:H45"/>
    <mergeCell ref="A47:H47"/>
    <mergeCell ref="A49:C49"/>
    <mergeCell ref="D49:F49"/>
    <mergeCell ref="J44:K47"/>
    <mergeCell ref="M44:P47"/>
    <mergeCell ref="D51:F51"/>
    <mergeCell ref="A40:C40"/>
    <mergeCell ref="D40:F40"/>
    <mergeCell ref="A22:P22"/>
    <mergeCell ref="A38:P38"/>
    <mergeCell ref="D39:F39"/>
    <mergeCell ref="A39:C39"/>
    <mergeCell ref="G39:H39"/>
    <mergeCell ref="A34:E35"/>
    <mergeCell ref="A37:P37"/>
    <mergeCell ref="A36:P36"/>
    <mergeCell ref="A30:E31"/>
    <mergeCell ref="A32:E33"/>
    <mergeCell ref="H32:I32"/>
    <mergeCell ref="H33:I33"/>
    <mergeCell ref="H31:I31"/>
    <mergeCell ref="N8:P8"/>
    <mergeCell ref="H26:I26"/>
    <mergeCell ref="K26:L26"/>
    <mergeCell ref="M24:N25"/>
    <mergeCell ref="A24:K24"/>
    <mergeCell ref="A25:K25"/>
    <mergeCell ref="K18:L18"/>
    <mergeCell ref="N18:P18"/>
    <mergeCell ref="K8:L8"/>
    <mergeCell ref="K9:L9"/>
    <mergeCell ref="K6:L6"/>
    <mergeCell ref="K7:L7"/>
    <mergeCell ref="D6:F6"/>
    <mergeCell ref="H9:I9"/>
    <mergeCell ref="A9:F9"/>
    <mergeCell ref="A8:F8"/>
    <mergeCell ref="H8:J8"/>
    <mergeCell ref="A7:B7"/>
    <mergeCell ref="D7:F7"/>
    <mergeCell ref="A6:B6"/>
    <mergeCell ref="H6:I6"/>
    <mergeCell ref="H7:I7"/>
    <mergeCell ref="A15:G15"/>
    <mergeCell ref="I15:J15"/>
    <mergeCell ref="A13:P13"/>
    <mergeCell ref="N9:P9"/>
    <mergeCell ref="A10:F10"/>
    <mergeCell ref="A11:F11"/>
    <mergeCell ref="H10:I10"/>
    <mergeCell ref="O15:P15"/>
    <mergeCell ref="J66:N66"/>
    <mergeCell ref="A66:I66"/>
    <mergeCell ref="N26:P26"/>
    <mergeCell ref="A26:E27"/>
    <mergeCell ref="H28:I28"/>
    <mergeCell ref="K28:L28"/>
    <mergeCell ref="N28:P28"/>
    <mergeCell ref="K31:L31"/>
    <mergeCell ref="N31:P31"/>
    <mergeCell ref="N33:P33"/>
    <mergeCell ref="O16:P17"/>
    <mergeCell ref="L16:M17"/>
    <mergeCell ref="A65:P65"/>
    <mergeCell ref="L15:M15"/>
    <mergeCell ref="K29:L29"/>
    <mergeCell ref="N29:P29"/>
    <mergeCell ref="H30:I30"/>
    <mergeCell ref="K30:L30"/>
    <mergeCell ref="N30:P30"/>
    <mergeCell ref="M50:P50"/>
    <mergeCell ref="A23:P23"/>
    <mergeCell ref="K27:L27"/>
    <mergeCell ref="N27:P27"/>
    <mergeCell ref="H27:I27"/>
    <mergeCell ref="P24:P25"/>
    <mergeCell ref="H29:I29"/>
    <mergeCell ref="H35:I35"/>
    <mergeCell ref="K35:L35"/>
    <mergeCell ref="N35:P35"/>
    <mergeCell ref="K32:L32"/>
    <mergeCell ref="N32:P32"/>
    <mergeCell ref="H34:I34"/>
    <mergeCell ref="K34:L34"/>
    <mergeCell ref="N34:P34"/>
    <mergeCell ref="K33:L33"/>
    <mergeCell ref="M59:O59"/>
    <mergeCell ref="A60:P60"/>
    <mergeCell ref="A58:P58"/>
    <mergeCell ref="A59:C59"/>
    <mergeCell ref="D59:F59"/>
    <mergeCell ref="G59:H59"/>
    <mergeCell ref="A62:P62"/>
    <mergeCell ref="A63:C63"/>
    <mergeCell ref="D63:F63"/>
    <mergeCell ref="G63:H63"/>
    <mergeCell ref="M63:O63"/>
    <mergeCell ref="I63:L64"/>
    <mergeCell ref="A64:H64"/>
    <mergeCell ref="M64:P64"/>
    <mergeCell ref="A4:F4"/>
    <mergeCell ref="H4:I4"/>
    <mergeCell ref="K4:P4"/>
    <mergeCell ref="M61:O61"/>
    <mergeCell ref="A61:C61"/>
    <mergeCell ref="D61:F61"/>
    <mergeCell ref="G61:H61"/>
    <mergeCell ref="I61:L61"/>
    <mergeCell ref="M57:O57"/>
    <mergeCell ref="I59:L5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85" r:id="rId3"/>
  <legacyDrawing r:id="rId2"/>
</worksheet>
</file>

<file path=xl/worksheets/sheet15.xml><?xml version="1.0" encoding="utf-8"?>
<worksheet xmlns="http://schemas.openxmlformats.org/spreadsheetml/2006/main" xmlns:r="http://schemas.openxmlformats.org/officeDocument/2006/relationships">
  <sheetPr>
    <pageSetUpPr fitToPage="1"/>
  </sheetPr>
  <dimension ref="A1:BS63"/>
  <sheetViews>
    <sheetView workbookViewId="0" topLeftCell="A1">
      <selection activeCell="A31" sqref="A31:AC31"/>
    </sheetView>
  </sheetViews>
  <sheetFormatPr defaultColWidth="9.140625" defaultRowHeight="12.75"/>
  <cols>
    <col min="1" max="2" width="2.421875" style="200" customWidth="1"/>
    <col min="3" max="3" width="16.7109375" style="200" customWidth="1"/>
    <col min="4" max="4" width="9.7109375" style="200" customWidth="1"/>
    <col min="5" max="5" width="2.421875" style="200" customWidth="1"/>
    <col min="6" max="6" width="9.7109375" style="200" customWidth="1"/>
    <col min="7" max="7" width="3.140625" style="200" customWidth="1"/>
    <col min="8" max="8" width="1.7109375" style="200" customWidth="1"/>
    <col min="9" max="9" width="3.140625" style="200" customWidth="1"/>
    <col min="10" max="10" width="1.7109375" style="200" customWidth="1"/>
    <col min="11" max="11" width="3.140625" style="200" customWidth="1"/>
    <col min="12" max="12" width="1.7109375" style="200" customWidth="1"/>
    <col min="13" max="13" width="3.140625" style="200" customWidth="1"/>
    <col min="14" max="14" width="1.7109375" style="200" customWidth="1"/>
    <col min="15" max="15" width="3.140625" style="200" customWidth="1"/>
    <col min="16" max="16" width="1.7109375" style="200" customWidth="1"/>
    <col min="17" max="17" width="3.140625" style="200" customWidth="1"/>
    <col min="18" max="18" width="1.7109375" style="200" customWidth="1"/>
    <col min="19" max="19" width="3.140625" style="200" customWidth="1"/>
    <col min="20" max="20" width="1.7109375" style="200" customWidth="1"/>
    <col min="21" max="21" width="3.140625" style="200" customWidth="1"/>
    <col min="22" max="22" width="1.7109375" style="200" customWidth="1"/>
    <col min="23" max="23" width="3.140625" style="200" customWidth="1"/>
    <col min="24" max="24" width="1.7109375" style="200" customWidth="1"/>
    <col min="25" max="25" width="3.140625" style="200" customWidth="1"/>
    <col min="26" max="26" width="1.7109375" style="200" customWidth="1"/>
    <col min="27" max="27" width="3.140625" style="200" customWidth="1"/>
    <col min="28" max="28" width="1.7109375" style="200" customWidth="1"/>
    <col min="29" max="29" width="3.140625" style="200" customWidth="1"/>
    <col min="30" max="69" width="9.140625" style="36" customWidth="1"/>
    <col min="70" max="16384" width="9.140625" style="200" customWidth="1"/>
  </cols>
  <sheetData>
    <row r="1" spans="1:71" ht="15.75">
      <c r="A1" s="1297" t="s">
        <v>513</v>
      </c>
      <c r="B1" s="450"/>
      <c r="C1" s="493"/>
      <c r="D1" s="1298" t="s">
        <v>214</v>
      </c>
      <c r="E1" s="450"/>
      <c r="F1" s="450"/>
      <c r="G1" s="450"/>
      <c r="H1" s="450"/>
      <c r="I1" s="450"/>
      <c r="J1" s="450"/>
      <c r="K1" s="450"/>
      <c r="L1" s="450"/>
      <c r="M1" s="450"/>
      <c r="N1" s="450"/>
      <c r="O1" s="450"/>
      <c r="P1" s="450"/>
      <c r="Q1" s="450"/>
      <c r="R1" s="450"/>
      <c r="S1" s="450"/>
      <c r="T1" s="450"/>
      <c r="U1" s="450"/>
      <c r="V1" s="450"/>
      <c r="W1" s="450"/>
      <c r="X1" s="1136"/>
      <c r="Y1" s="1136"/>
      <c r="Z1" s="1136"/>
      <c r="AA1" s="1136"/>
      <c r="AB1" s="1136"/>
      <c r="AC1" s="1136"/>
      <c r="BR1" s="36"/>
      <c r="BS1" s="36"/>
    </row>
    <row r="2" spans="1:71" ht="12.75">
      <c r="A2" s="1301" t="s">
        <v>514</v>
      </c>
      <c r="B2" s="1301"/>
      <c r="C2" s="1302"/>
      <c r="D2" s="1299" t="s">
        <v>475</v>
      </c>
      <c r="E2" s="1300"/>
      <c r="F2" s="1300"/>
      <c r="G2" s="1300"/>
      <c r="H2" s="1300"/>
      <c r="I2" s="1300"/>
      <c r="J2" s="1300"/>
      <c r="K2" s="1300"/>
      <c r="L2" s="1300"/>
      <c r="M2" s="1300"/>
      <c r="N2" s="1300"/>
      <c r="O2" s="1300"/>
      <c r="P2" s="1300"/>
      <c r="Q2" s="1300"/>
      <c r="R2" s="1300"/>
      <c r="S2" s="1300"/>
      <c r="T2" s="1300"/>
      <c r="U2" s="1300"/>
      <c r="V2" s="1300"/>
      <c r="W2" s="1300"/>
      <c r="X2" s="1136"/>
      <c r="Y2" s="1136"/>
      <c r="Z2" s="1136"/>
      <c r="AA2" s="1136"/>
      <c r="AB2" s="1136"/>
      <c r="AC2" s="1136"/>
      <c r="BR2" s="36"/>
      <c r="BS2" s="36"/>
    </row>
    <row r="3" spans="1:71" ht="12.75">
      <c r="A3" s="1297" t="s">
        <v>513</v>
      </c>
      <c r="B3" s="450"/>
      <c r="C3" s="493"/>
      <c r="D3" s="188"/>
      <c r="E3" s="189"/>
      <c r="F3" s="212"/>
      <c r="G3" s="1303">
        <f>+SP1!N7</f>
      </c>
      <c r="H3" s="1304"/>
      <c r="I3" s="1304"/>
      <c r="J3" s="1304"/>
      <c r="K3" s="1304"/>
      <c r="L3" s="1304"/>
      <c r="M3" s="1304"/>
      <c r="N3" s="1305"/>
      <c r="O3" s="1306"/>
      <c r="P3" s="450"/>
      <c r="Q3" s="450"/>
      <c r="R3" s="450"/>
      <c r="S3" s="450"/>
      <c r="T3" s="450"/>
      <c r="U3" s="450"/>
      <c r="V3" s="450"/>
      <c r="W3" s="190"/>
      <c r="X3" s="1136"/>
      <c r="Y3" s="1136"/>
      <c r="Z3" s="1136"/>
      <c r="AA3" s="1136"/>
      <c r="AB3" s="1136"/>
      <c r="AC3" s="1136"/>
      <c r="BR3" s="36"/>
      <c r="BS3" s="36"/>
    </row>
    <row r="4" spans="1:29" ht="4.5" customHeight="1">
      <c r="A4" s="1107"/>
      <c r="B4" s="1107"/>
      <c r="C4" s="1107"/>
      <c r="D4" s="1107"/>
      <c r="E4" s="1107"/>
      <c r="F4" s="1107"/>
      <c r="G4" s="1107"/>
      <c r="H4" s="1107"/>
      <c r="I4" s="1107"/>
      <c r="J4" s="1107"/>
      <c r="K4" s="1107"/>
      <c r="L4" s="1107"/>
      <c r="M4" s="1107"/>
      <c r="N4" s="1107"/>
      <c r="O4" s="1107"/>
      <c r="P4" s="450"/>
      <c r="Q4" s="450"/>
      <c r="R4" s="450"/>
      <c r="S4" s="450"/>
      <c r="T4" s="450"/>
      <c r="U4" s="450"/>
      <c r="V4" s="450"/>
      <c r="W4" s="450"/>
      <c r="X4" s="450"/>
      <c r="Y4" s="450"/>
      <c r="Z4" s="450"/>
      <c r="AA4" s="450"/>
      <c r="AB4" s="450"/>
      <c r="AC4" s="450"/>
    </row>
    <row r="5" spans="1:29" ht="12.75">
      <c r="A5" s="1258" t="s">
        <v>75</v>
      </c>
      <c r="B5" s="1258"/>
      <c r="C5" s="1258"/>
      <c r="D5" s="1258"/>
      <c r="E5" s="1258"/>
      <c r="F5" s="1258"/>
      <c r="G5" s="1258"/>
      <c r="H5" s="1258"/>
      <c r="I5" s="1258"/>
      <c r="J5" s="1258"/>
      <c r="K5" s="1258"/>
      <c r="L5" s="1258"/>
      <c r="M5" s="1258"/>
      <c r="N5" s="1258"/>
      <c r="O5" s="1258"/>
      <c r="P5" s="1258"/>
      <c r="Q5" s="1258"/>
      <c r="R5" s="1258"/>
      <c r="S5" s="1258"/>
      <c r="T5" s="1258"/>
      <c r="U5" s="1258"/>
      <c r="V5" s="1258"/>
      <c r="W5" s="1258"/>
      <c r="X5" s="1258"/>
      <c r="Y5" s="1258"/>
      <c r="Z5" s="1258"/>
      <c r="AA5" s="1258"/>
      <c r="AB5" s="1258"/>
      <c r="AC5" s="1258"/>
    </row>
    <row r="6" ht="4.5" customHeight="1"/>
    <row r="7" spans="1:29" ht="15" customHeight="1">
      <c r="A7" s="1203" t="s">
        <v>229</v>
      </c>
      <c r="B7" s="1204"/>
      <c r="C7" s="1204"/>
      <c r="D7" s="450"/>
      <c r="E7" s="450"/>
      <c r="F7" s="1205"/>
      <c r="G7" s="1193">
        <f>+IF(SP1!M63&lt;0,-SP1!M63,0)</f>
        <v>0</v>
      </c>
      <c r="H7" s="1194"/>
      <c r="I7" s="1194"/>
      <c r="J7" s="1195"/>
      <c r="K7" s="1195"/>
      <c r="L7" s="1195"/>
      <c r="M7" s="1196"/>
      <c r="N7" s="1197"/>
      <c r="O7" s="1136"/>
      <c r="P7" s="1136"/>
      <c r="Q7" s="1136"/>
      <c r="R7" s="1136"/>
      <c r="S7" s="1136"/>
      <c r="T7" s="1136"/>
      <c r="U7" s="1136"/>
      <c r="V7" s="1136"/>
      <c r="W7" s="1136"/>
      <c r="X7" s="1136"/>
      <c r="Y7" s="1136"/>
      <c r="Z7" s="1136"/>
      <c r="AA7" s="1136"/>
      <c r="AB7" s="1136"/>
      <c r="AC7" s="1136"/>
    </row>
    <row r="8" spans="1:69" s="325" customFormat="1" ht="9.75" customHeight="1">
      <c r="A8" s="1198" t="s">
        <v>227</v>
      </c>
      <c r="B8" s="444"/>
      <c r="C8" s="444"/>
      <c r="D8" s="444"/>
      <c r="E8" s="444"/>
      <c r="F8" s="444"/>
      <c r="G8" s="323" t="s">
        <v>215</v>
      </c>
      <c r="H8" s="1202"/>
      <c r="I8" s="323" t="s">
        <v>216</v>
      </c>
      <c r="J8" s="1202"/>
      <c r="K8" s="323" t="s">
        <v>217</v>
      </c>
      <c r="L8" s="1202"/>
      <c r="M8" s="323" t="s">
        <v>218</v>
      </c>
      <c r="N8" s="1202"/>
      <c r="O8" s="323" t="s">
        <v>219</v>
      </c>
      <c r="P8" s="1202"/>
      <c r="Q8" s="323" t="s">
        <v>220</v>
      </c>
      <c r="R8" s="1202"/>
      <c r="S8" s="323" t="s">
        <v>221</v>
      </c>
      <c r="T8" s="1202"/>
      <c r="U8" s="323" t="s">
        <v>222</v>
      </c>
      <c r="V8" s="1202"/>
      <c r="W8" s="323" t="s">
        <v>223</v>
      </c>
      <c r="X8" s="1202"/>
      <c r="Y8" s="323" t="s">
        <v>224</v>
      </c>
      <c r="Z8" s="1202"/>
      <c r="AA8" s="323" t="s">
        <v>225</v>
      </c>
      <c r="AB8" s="1202"/>
      <c r="AC8" s="323" t="s">
        <v>226</v>
      </c>
      <c r="AD8" s="324"/>
      <c r="AE8" s="324"/>
      <c r="AF8" s="324"/>
      <c r="AG8" s="324"/>
      <c r="AH8" s="324"/>
      <c r="AI8" s="324"/>
      <c r="AJ8" s="324"/>
      <c r="AK8" s="324"/>
      <c r="AL8" s="324"/>
      <c r="AM8" s="324"/>
      <c r="AN8" s="324"/>
      <c r="AO8" s="324"/>
      <c r="AP8" s="324"/>
      <c r="AQ8" s="324"/>
      <c r="AR8" s="324"/>
      <c r="AS8" s="324"/>
      <c r="AT8" s="324"/>
      <c r="AU8" s="324"/>
      <c r="AV8" s="324"/>
      <c r="AW8" s="324"/>
      <c r="AX8" s="324"/>
      <c r="AY8" s="324"/>
      <c r="AZ8" s="324"/>
      <c r="BA8" s="324"/>
      <c r="BB8" s="324"/>
      <c r="BC8" s="324"/>
      <c r="BD8" s="324"/>
      <c r="BE8" s="324"/>
      <c r="BF8" s="324"/>
      <c r="BG8" s="324"/>
      <c r="BH8" s="324"/>
      <c r="BI8" s="324"/>
      <c r="BJ8" s="324"/>
      <c r="BK8" s="324"/>
      <c r="BL8" s="324"/>
      <c r="BM8" s="324"/>
      <c r="BN8" s="324"/>
      <c r="BO8" s="324"/>
      <c r="BP8" s="324"/>
      <c r="BQ8" s="324"/>
    </row>
    <row r="9" spans="1:29" ht="15" customHeight="1">
      <c r="A9" s="444"/>
      <c r="B9" s="444"/>
      <c r="C9" s="444"/>
      <c r="D9" s="444"/>
      <c r="E9" s="444"/>
      <c r="F9" s="444"/>
      <c r="G9" s="206"/>
      <c r="H9" s="1202"/>
      <c r="I9" s="206"/>
      <c r="J9" s="1202"/>
      <c r="K9" s="206"/>
      <c r="L9" s="1202"/>
      <c r="M9" s="206"/>
      <c r="N9" s="1202"/>
      <c r="O9" s="206"/>
      <c r="P9" s="1202"/>
      <c r="Q9" s="206"/>
      <c r="R9" s="1202"/>
      <c r="S9" s="206"/>
      <c r="T9" s="1202"/>
      <c r="U9" s="206"/>
      <c r="V9" s="1202"/>
      <c r="W9" s="206"/>
      <c r="X9" s="1202"/>
      <c r="Y9" s="206"/>
      <c r="Z9" s="1202"/>
      <c r="AA9" s="206"/>
      <c r="AB9" s="1202"/>
      <c r="AC9" s="206"/>
    </row>
    <row r="10" spans="1:29" ht="4.5" customHeight="1">
      <c r="A10" s="1202"/>
      <c r="B10" s="1202"/>
      <c r="C10" s="1202"/>
      <c r="D10" s="1202"/>
      <c r="E10" s="1202"/>
      <c r="F10" s="1202"/>
      <c r="G10" s="1202"/>
      <c r="H10" s="1202"/>
      <c r="I10" s="1202"/>
      <c r="J10" s="1202"/>
      <c r="K10" s="1202"/>
      <c r="L10" s="1202"/>
      <c r="M10" s="1202"/>
      <c r="N10" s="1202"/>
      <c r="O10" s="1202"/>
      <c r="P10" s="1202"/>
      <c r="Q10" s="1202"/>
      <c r="R10" s="1202"/>
      <c r="S10" s="1202"/>
      <c r="T10" s="1202"/>
      <c r="U10" s="1202"/>
      <c r="V10" s="1202"/>
      <c r="W10" s="1202"/>
      <c r="X10" s="1202"/>
      <c r="Y10" s="1202"/>
      <c r="Z10" s="1202"/>
      <c r="AA10" s="1202"/>
      <c r="AB10" s="1202"/>
      <c r="AC10" s="1202"/>
    </row>
    <row r="11" spans="1:29" ht="12.75">
      <c r="A11" s="1206" t="s">
        <v>228</v>
      </c>
      <c r="B11" s="1206"/>
      <c r="C11" s="1206"/>
      <c r="D11" s="1206"/>
      <c r="E11" s="1206"/>
      <c r="F11" s="1206"/>
      <c r="G11" s="1206"/>
      <c r="H11" s="1206"/>
      <c r="I11" s="1206"/>
      <c r="J11" s="1206"/>
      <c r="K11" s="1206"/>
      <c r="L11" s="1206"/>
      <c r="M11" s="1206"/>
      <c r="N11" s="1206"/>
      <c r="O11" s="1206"/>
      <c r="P11" s="1206"/>
      <c r="Q11" s="1206"/>
      <c r="R11" s="1206"/>
      <c r="S11" s="1206"/>
      <c r="T11" s="1206"/>
      <c r="U11" s="1206"/>
      <c r="V11" s="1206"/>
      <c r="W11" s="1206"/>
      <c r="X11" s="1206"/>
      <c r="Y11" s="1206"/>
      <c r="Z11" s="1206"/>
      <c r="AA11" s="1206"/>
      <c r="AB11" s="1206"/>
      <c r="AC11" s="1206"/>
    </row>
    <row r="12" spans="1:29" ht="12.75">
      <c r="A12" s="1203"/>
      <c r="B12" s="1204"/>
      <c r="C12" s="1204"/>
      <c r="D12" s="1203" t="s">
        <v>52</v>
      </c>
      <c r="E12" s="1203"/>
      <c r="F12" s="1203"/>
      <c r="G12" s="1203"/>
      <c r="H12" s="1203"/>
      <c r="I12" s="1203"/>
      <c r="J12" s="1203"/>
      <c r="K12" s="1203"/>
      <c r="L12" s="1204"/>
      <c r="M12" s="1204"/>
      <c r="N12" s="1204"/>
      <c r="O12" s="1204"/>
      <c r="P12" s="1202"/>
      <c r="Q12" s="1202"/>
      <c r="R12" s="1202"/>
      <c r="S12" s="1202"/>
      <c r="T12" s="1202"/>
      <c r="U12" s="1202"/>
      <c r="V12" s="1202"/>
      <c r="W12" s="1202"/>
      <c r="X12" s="1202"/>
      <c r="Y12" s="1202"/>
      <c r="Z12" s="1202"/>
      <c r="AA12" s="1202"/>
      <c r="AB12" s="1202"/>
      <c r="AC12" s="1202"/>
    </row>
    <row r="13" spans="1:29" ht="15" customHeight="1">
      <c r="A13" s="213" t="s">
        <v>637</v>
      </c>
      <c r="B13" s="206"/>
      <c r="C13" s="202" t="s">
        <v>53</v>
      </c>
      <c r="D13" s="1207"/>
      <c r="E13" s="1208"/>
      <c r="F13" s="1208"/>
      <c r="G13" s="1208"/>
      <c r="H13" s="1208"/>
      <c r="I13" s="1208"/>
      <c r="J13" s="1208"/>
      <c r="K13" s="1208"/>
      <c r="L13" s="1208"/>
      <c r="M13" s="1208"/>
      <c r="N13" s="1208"/>
      <c r="O13" s="1209"/>
      <c r="P13" s="1202"/>
      <c r="Q13" s="1202"/>
      <c r="R13" s="1202"/>
      <c r="S13" s="1202"/>
      <c r="T13" s="1202"/>
      <c r="U13" s="1202"/>
      <c r="V13" s="1202"/>
      <c r="W13" s="1202"/>
      <c r="X13" s="1202"/>
      <c r="Y13" s="1202"/>
      <c r="Z13" s="1202"/>
      <c r="AA13" s="1202"/>
      <c r="AB13" s="1202"/>
      <c r="AC13" s="1202"/>
    </row>
    <row r="14" spans="1:69" s="203" customFormat="1" ht="9.75" customHeight="1">
      <c r="A14" s="1203"/>
      <c r="B14" s="1204"/>
      <c r="C14" s="1204"/>
      <c r="D14" s="203" t="s">
        <v>54</v>
      </c>
      <c r="F14" s="1216" t="s">
        <v>55</v>
      </c>
      <c r="G14" s="1216"/>
      <c r="H14" s="1216"/>
      <c r="I14" s="1216"/>
      <c r="K14" s="1216" t="s">
        <v>625</v>
      </c>
      <c r="L14" s="1216"/>
      <c r="M14" s="1216"/>
      <c r="N14" s="1216"/>
      <c r="Q14" s="1219" t="s">
        <v>165</v>
      </c>
      <c r="R14" s="1204"/>
      <c r="S14" s="1204"/>
      <c r="T14" s="1204"/>
      <c r="U14" s="1204"/>
      <c r="V14" s="1204"/>
      <c r="X14" s="1219" t="s">
        <v>57</v>
      </c>
      <c r="Y14" s="1219"/>
      <c r="Z14" s="1219"/>
      <c r="AA14" s="1219"/>
      <c r="AB14" s="1204"/>
      <c r="AC14" s="1204"/>
      <c r="AD14" s="205"/>
      <c r="AE14" s="205"/>
      <c r="AF14" s="205"/>
      <c r="AG14" s="205"/>
      <c r="AH14" s="205"/>
      <c r="AI14" s="205"/>
      <c r="AJ14" s="205"/>
      <c r="AK14" s="205"/>
      <c r="AL14" s="205"/>
      <c r="AM14" s="205"/>
      <c r="AN14" s="205"/>
      <c r="AO14" s="205"/>
      <c r="AP14" s="205"/>
      <c r="AQ14" s="205"/>
      <c r="AR14" s="205"/>
      <c r="AS14" s="205"/>
      <c r="AT14" s="205"/>
      <c r="AU14" s="205"/>
      <c r="AV14" s="205"/>
      <c r="AW14" s="205"/>
      <c r="AX14" s="205"/>
      <c r="AY14" s="205"/>
      <c r="AZ14" s="205"/>
      <c r="BA14" s="205"/>
      <c r="BB14" s="205"/>
      <c r="BC14" s="205"/>
      <c r="BD14" s="205"/>
      <c r="BE14" s="205"/>
      <c r="BF14" s="205"/>
      <c r="BG14" s="205"/>
      <c r="BH14" s="205"/>
      <c r="BI14" s="205"/>
      <c r="BJ14" s="205"/>
      <c r="BK14" s="205"/>
      <c r="BL14" s="205"/>
      <c r="BM14" s="205"/>
      <c r="BN14" s="205"/>
      <c r="BO14" s="205"/>
      <c r="BP14" s="205"/>
      <c r="BQ14" s="205"/>
    </row>
    <row r="15" spans="1:29" ht="15" customHeight="1">
      <c r="A15" s="1204"/>
      <c r="B15" s="1204"/>
      <c r="C15" s="1204"/>
      <c r="D15" s="246"/>
      <c r="E15" s="204" t="s">
        <v>498</v>
      </c>
      <c r="F15" s="1210">
        <f>+DAP4!G39</f>
        <v>0</v>
      </c>
      <c r="G15" s="1211"/>
      <c r="H15" s="1211"/>
      <c r="I15" s="1212"/>
      <c r="J15" s="204" t="s">
        <v>56</v>
      </c>
      <c r="K15" s="1213">
        <f>+DAP4!B40</f>
        <v>0</v>
      </c>
      <c r="L15" s="1214"/>
      <c r="M15" s="1214"/>
      <c r="N15" s="1215"/>
      <c r="O15" s="1217"/>
      <c r="P15" s="1218"/>
      <c r="Q15" s="1213"/>
      <c r="R15" s="1220"/>
      <c r="S15" s="1220"/>
      <c r="T15" s="1220"/>
      <c r="U15" s="1220"/>
      <c r="V15" s="1223"/>
      <c r="W15" s="213"/>
      <c r="X15" s="1213"/>
      <c r="Y15" s="1220"/>
      <c r="Z15" s="1220"/>
      <c r="AA15" s="1220"/>
      <c r="AB15" s="1221"/>
      <c r="AC15" s="1222"/>
    </row>
    <row r="16" spans="1:29" ht="9.75" customHeight="1">
      <c r="A16" s="1136"/>
      <c r="B16" s="1136"/>
      <c r="C16" s="1136"/>
      <c r="D16" s="1136"/>
      <c r="E16" s="1136"/>
      <c r="F16" s="1136"/>
      <c r="G16" s="1136"/>
      <c r="H16" s="1136"/>
      <c r="I16" s="1136"/>
      <c r="J16" s="1136"/>
      <c r="K16" s="1136"/>
      <c r="L16" s="1136"/>
      <c r="M16" s="1136"/>
      <c r="N16" s="1136"/>
      <c r="O16" s="1136"/>
      <c r="P16" s="1136"/>
      <c r="Q16" s="1136"/>
      <c r="R16" s="1136"/>
      <c r="S16" s="1136"/>
      <c r="T16" s="1136"/>
      <c r="U16" s="1136"/>
      <c r="V16" s="1136"/>
      <c r="W16" s="1136"/>
      <c r="X16" s="1136"/>
      <c r="Y16" s="1136"/>
      <c r="Z16" s="1136"/>
      <c r="AA16" s="1136"/>
      <c r="AB16" s="1136"/>
      <c r="AC16" s="1136"/>
    </row>
    <row r="17" spans="4:29" ht="9.75" customHeight="1">
      <c r="D17" s="1203" t="s">
        <v>353</v>
      </c>
      <c r="E17" s="1203"/>
      <c r="F17" s="1203"/>
      <c r="G17" s="1203"/>
      <c r="H17" s="1203"/>
      <c r="I17" s="1203"/>
      <c r="J17" s="1203"/>
      <c r="K17" s="1136"/>
      <c r="L17" s="1203" t="s">
        <v>352</v>
      </c>
      <c r="M17" s="1203"/>
      <c r="N17" s="1203"/>
      <c r="O17" s="1203"/>
      <c r="P17" s="1203"/>
      <c r="Q17" s="1203"/>
      <c r="R17" s="1203"/>
      <c r="S17" s="1136"/>
      <c r="T17" s="1203" t="s">
        <v>399</v>
      </c>
      <c r="U17" s="1203"/>
      <c r="V17" s="1203"/>
      <c r="W17" s="1203"/>
      <c r="X17" s="1203"/>
      <c r="Y17" s="1203"/>
      <c r="Z17" s="1203"/>
      <c r="AA17" s="1136"/>
      <c r="AB17" s="1136"/>
      <c r="AC17" s="1136"/>
    </row>
    <row r="18" spans="1:29" ht="15" customHeight="1">
      <c r="A18" s="201" t="s">
        <v>638</v>
      </c>
      <c r="B18" s="206"/>
      <c r="C18" s="1198" t="s">
        <v>58</v>
      </c>
      <c r="D18" s="1224" t="str">
        <f>IF(EXACT("X",B18),+SP1!A7," ")</f>
        <v> </v>
      </c>
      <c r="E18" s="1225"/>
      <c r="F18" s="1225"/>
      <c r="G18" s="1225"/>
      <c r="H18" s="1225"/>
      <c r="I18" s="1225"/>
      <c r="J18" s="1226"/>
      <c r="K18" s="1136"/>
      <c r="L18" s="1224" t="str">
        <f>IF(EXACT("X",B18),+SP1!D7," ")</f>
        <v> </v>
      </c>
      <c r="M18" s="1225"/>
      <c r="N18" s="1225"/>
      <c r="O18" s="1225"/>
      <c r="P18" s="1225"/>
      <c r="Q18" s="1225"/>
      <c r="R18" s="1226"/>
      <c r="S18" s="1136"/>
      <c r="T18" s="1224" t="str">
        <f>IF(EXACT("X",B18),+SP1!H7," ")</f>
        <v> </v>
      </c>
      <c r="U18" s="1225"/>
      <c r="V18" s="1225"/>
      <c r="W18" s="1225"/>
      <c r="X18" s="1225"/>
      <c r="Y18" s="1225"/>
      <c r="Z18" s="1226"/>
      <c r="AA18" s="1136"/>
      <c r="AB18" s="1136"/>
      <c r="AC18" s="1136"/>
    </row>
    <row r="19" spans="3:29" ht="9.75" customHeight="1">
      <c r="C19" s="444"/>
      <c r="D19" s="1203" t="s">
        <v>59</v>
      </c>
      <c r="E19" s="1203"/>
      <c r="F19" s="1203"/>
      <c r="G19" s="1203"/>
      <c r="H19" s="1203"/>
      <c r="I19" s="1203"/>
      <c r="J19" s="1203"/>
      <c r="K19" s="450"/>
      <c r="L19" s="450"/>
      <c r="M19" s="450"/>
      <c r="N19" s="450"/>
      <c r="O19" s="450"/>
      <c r="P19" s="450"/>
      <c r="Q19" s="450"/>
      <c r="R19" s="450"/>
      <c r="S19" s="1136"/>
      <c r="T19" s="1203" t="s">
        <v>60</v>
      </c>
      <c r="U19" s="1203"/>
      <c r="V19" s="1203"/>
      <c r="W19" s="1203"/>
      <c r="X19" s="1203"/>
      <c r="Y19" s="1203"/>
      <c r="Z19" s="1203"/>
      <c r="AA19" s="1136"/>
      <c r="AB19" s="1136"/>
      <c r="AC19" s="1136"/>
    </row>
    <row r="20" spans="1:29" ht="15" customHeight="1">
      <c r="A20" s="1136"/>
      <c r="B20" s="1136"/>
      <c r="C20" s="1136"/>
      <c r="D20" s="1224" t="str">
        <f>IF(EXACT("X",B18),+SP1!A9," ")</f>
        <v> </v>
      </c>
      <c r="E20" s="1225"/>
      <c r="F20" s="1225"/>
      <c r="G20" s="1225"/>
      <c r="H20" s="1225"/>
      <c r="I20" s="1225"/>
      <c r="J20" s="1225"/>
      <c r="K20" s="1229"/>
      <c r="L20" s="1229"/>
      <c r="M20" s="1229"/>
      <c r="N20" s="1229"/>
      <c r="O20" s="1229"/>
      <c r="P20" s="1229"/>
      <c r="Q20" s="1229"/>
      <c r="R20" s="1230"/>
      <c r="S20" s="1136"/>
      <c r="T20" s="1224" t="str">
        <f>IF(EXACT("X",B18),+SP1!H9," ")</f>
        <v> </v>
      </c>
      <c r="U20" s="1225"/>
      <c r="V20" s="1225"/>
      <c r="W20" s="1225"/>
      <c r="X20" s="1225"/>
      <c r="Y20" s="1225"/>
      <c r="Z20" s="1226"/>
      <c r="AA20" s="1136"/>
      <c r="AB20" s="1136"/>
      <c r="AC20" s="1136"/>
    </row>
    <row r="21" spans="1:29" ht="9.75" customHeight="1">
      <c r="A21" s="1136"/>
      <c r="B21" s="1136"/>
      <c r="C21" s="1136"/>
      <c r="D21" s="1227" t="s">
        <v>61</v>
      </c>
      <c r="E21" s="1227"/>
      <c r="F21" s="1227"/>
      <c r="G21" s="1227"/>
      <c r="H21" s="1227"/>
      <c r="I21" s="1227"/>
      <c r="J21" s="1227"/>
      <c r="K21" s="1228"/>
      <c r="L21" s="1228"/>
      <c r="M21" s="1228"/>
      <c r="N21" s="1228"/>
      <c r="O21" s="1228"/>
      <c r="P21" s="1228"/>
      <c r="Q21" s="1228"/>
      <c r="R21" s="1228"/>
      <c r="S21" s="1136"/>
      <c r="T21" s="1227" t="s">
        <v>62</v>
      </c>
      <c r="U21" s="1227"/>
      <c r="V21" s="1227"/>
      <c r="W21" s="1227"/>
      <c r="X21" s="1227"/>
      <c r="Y21" s="1227"/>
      <c r="Z21" s="1227"/>
      <c r="AA21" s="1136"/>
      <c r="AB21" s="1136"/>
      <c r="AC21" s="1136"/>
    </row>
    <row r="22" spans="1:29" ht="15" customHeight="1">
      <c r="A22" s="1136"/>
      <c r="B22" s="1136"/>
      <c r="C22" s="1136"/>
      <c r="D22" s="1224" t="str">
        <f>IF(EXACT("X",B18),+SP1!A11," ")</f>
        <v> </v>
      </c>
      <c r="E22" s="1225"/>
      <c r="F22" s="1225"/>
      <c r="G22" s="1225"/>
      <c r="H22" s="1225"/>
      <c r="I22" s="1225"/>
      <c r="J22" s="1225"/>
      <c r="K22" s="1229"/>
      <c r="L22" s="1229"/>
      <c r="M22" s="1229"/>
      <c r="N22" s="1229"/>
      <c r="O22" s="1229"/>
      <c r="P22" s="1229"/>
      <c r="Q22" s="1229"/>
      <c r="R22" s="1230"/>
      <c r="S22" s="1136"/>
      <c r="T22" s="1224" t="str">
        <f>IF(EXACT("X",B18),+SP1!H11," ")</f>
        <v> </v>
      </c>
      <c r="U22" s="1225"/>
      <c r="V22" s="1225"/>
      <c r="W22" s="1225"/>
      <c r="X22" s="1225"/>
      <c r="Y22" s="1225"/>
      <c r="Z22" s="1226"/>
      <c r="AA22" s="1136"/>
      <c r="AB22" s="1136"/>
      <c r="AC22" s="1136"/>
    </row>
    <row r="23" spans="1:29" ht="9.75" customHeight="1">
      <c r="A23" s="1136"/>
      <c r="B23" s="1136"/>
      <c r="C23" s="1136"/>
      <c r="D23" s="1203" t="s">
        <v>63</v>
      </c>
      <c r="E23" s="1203"/>
      <c r="F23" s="1203"/>
      <c r="G23" s="1203"/>
      <c r="H23" s="1203"/>
      <c r="I23" s="1203"/>
      <c r="J23" s="1203"/>
      <c r="K23" s="450"/>
      <c r="L23" s="450"/>
      <c r="M23" s="450"/>
      <c r="N23" s="450"/>
      <c r="O23" s="450"/>
      <c r="P23" s="450"/>
      <c r="Q23" s="450"/>
      <c r="R23" s="450"/>
      <c r="S23" s="450"/>
      <c r="T23" s="450"/>
      <c r="U23" s="450"/>
      <c r="V23" s="450"/>
      <c r="W23" s="450"/>
      <c r="X23" s="450"/>
      <c r="Y23" s="450"/>
      <c r="Z23" s="450"/>
      <c r="AA23" s="1136"/>
      <c r="AB23" s="1136"/>
      <c r="AC23" s="1136"/>
    </row>
    <row r="24" spans="1:29" ht="15" customHeight="1">
      <c r="A24" s="1136"/>
      <c r="B24" s="1136"/>
      <c r="C24" s="1136"/>
      <c r="D24" s="1224" t="str">
        <f>IF(EXACT("X",B18),+SP1!K11," ")</f>
        <v> </v>
      </c>
      <c r="E24" s="1225"/>
      <c r="F24" s="1225"/>
      <c r="G24" s="1225"/>
      <c r="H24" s="1225"/>
      <c r="I24" s="1225"/>
      <c r="J24" s="1225"/>
      <c r="K24" s="1229"/>
      <c r="L24" s="1229"/>
      <c r="M24" s="1229"/>
      <c r="N24" s="1229"/>
      <c r="O24" s="1229"/>
      <c r="P24" s="1229"/>
      <c r="Q24" s="1229"/>
      <c r="R24" s="1229"/>
      <c r="S24" s="1229"/>
      <c r="T24" s="1229"/>
      <c r="U24" s="1229"/>
      <c r="V24" s="1229"/>
      <c r="W24" s="1229"/>
      <c r="X24" s="1229"/>
      <c r="Y24" s="1229"/>
      <c r="Z24" s="1230"/>
      <c r="AA24" s="1136"/>
      <c r="AB24" s="1136"/>
      <c r="AC24" s="1136"/>
    </row>
    <row r="25" spans="1:29" ht="4.5" customHeight="1">
      <c r="A25" s="1136"/>
      <c r="B25" s="1136"/>
      <c r="C25" s="1136"/>
      <c r="D25" s="1136"/>
      <c r="E25" s="1136"/>
      <c r="F25" s="1136"/>
      <c r="G25" s="1136"/>
      <c r="H25" s="1136"/>
      <c r="I25" s="1136"/>
      <c r="J25" s="1136"/>
      <c r="K25" s="1136"/>
      <c r="L25" s="1136"/>
      <c r="M25" s="1136"/>
      <c r="N25" s="1136"/>
      <c r="O25" s="1136"/>
      <c r="P25" s="1136"/>
      <c r="Q25" s="1136"/>
      <c r="R25" s="1136"/>
      <c r="S25" s="1136"/>
      <c r="T25" s="1136"/>
      <c r="U25" s="1136"/>
      <c r="V25" s="1136"/>
      <c r="W25" s="1136"/>
      <c r="X25" s="1136"/>
      <c r="Y25" s="1136"/>
      <c r="Z25" s="1136"/>
      <c r="AA25" s="1136"/>
      <c r="AB25" s="1136"/>
      <c r="AC25" s="1136"/>
    </row>
    <row r="26" spans="1:29" ht="12.75">
      <c r="A26" s="1233" t="s">
        <v>230</v>
      </c>
      <c r="B26" s="1233"/>
      <c r="C26" s="1233"/>
      <c r="D26" s="1233"/>
      <c r="E26" s="1233"/>
      <c r="F26" s="1233"/>
      <c r="G26" s="1233"/>
      <c r="H26" s="1233"/>
      <c r="I26" s="1233"/>
      <c r="J26" s="1233"/>
      <c r="K26" s="1233"/>
      <c r="L26" s="1233"/>
      <c r="M26" s="1233"/>
      <c r="N26" s="1233"/>
      <c r="O26" s="1233"/>
      <c r="P26" s="1233"/>
      <c r="Q26" s="1233"/>
      <c r="R26" s="1233"/>
      <c r="S26" s="1233"/>
      <c r="T26" s="1233"/>
      <c r="U26" s="1233"/>
      <c r="V26" s="1233"/>
      <c r="W26" s="1233"/>
      <c r="X26" s="1233"/>
      <c r="Y26" s="1233"/>
      <c r="Z26" s="1233"/>
      <c r="AA26" s="1233"/>
      <c r="AB26" s="1233"/>
      <c r="AC26" s="1233"/>
    </row>
    <row r="27" spans="1:29" ht="4.5" customHeight="1">
      <c r="A27" s="1136"/>
      <c r="B27" s="1136"/>
      <c r="C27" s="1136"/>
      <c r="D27" s="1136"/>
      <c r="E27" s="1136"/>
      <c r="F27" s="1136"/>
      <c r="G27" s="1136"/>
      <c r="H27" s="1136"/>
      <c r="I27" s="1136"/>
      <c r="J27" s="1136"/>
      <c r="K27" s="1136"/>
      <c r="L27" s="1136"/>
      <c r="M27" s="1136"/>
      <c r="N27" s="1136"/>
      <c r="O27" s="1136"/>
      <c r="P27" s="1136"/>
      <c r="Q27" s="1136"/>
      <c r="R27" s="1136"/>
      <c r="S27" s="1136"/>
      <c r="T27" s="1136"/>
      <c r="U27" s="1136"/>
      <c r="V27" s="1136"/>
      <c r="W27" s="1136"/>
      <c r="X27" s="1136"/>
      <c r="Y27" s="1136"/>
      <c r="Z27" s="1136"/>
      <c r="AA27" s="1136"/>
      <c r="AB27" s="1136"/>
      <c r="AC27" s="1136"/>
    </row>
    <row r="28" spans="1:29" ht="18.75" customHeight="1">
      <c r="A28" s="1231" t="s">
        <v>231</v>
      </c>
      <c r="B28" s="1231"/>
      <c r="C28" s="1231"/>
      <c r="D28" s="1231"/>
      <c r="E28" s="1231"/>
      <c r="F28" s="1231"/>
      <c r="G28" s="1231"/>
      <c r="H28" s="1231"/>
      <c r="I28" s="1231"/>
      <c r="J28" s="1231"/>
      <c r="K28" s="1231"/>
      <c r="L28" s="1231"/>
      <c r="M28" s="1231"/>
      <c r="N28" s="1231"/>
      <c r="O28" s="1232"/>
      <c r="P28" s="1199" t="s">
        <v>20</v>
      </c>
      <c r="Q28" s="1200"/>
      <c r="R28" s="1201" t="s">
        <v>26</v>
      </c>
      <c r="S28" s="917"/>
      <c r="T28" s="917"/>
      <c r="U28" s="917"/>
      <c r="V28" s="1166"/>
      <c r="W28" s="1199"/>
      <c r="X28" s="1200"/>
      <c r="Y28" s="1201" t="s">
        <v>27</v>
      </c>
      <c r="Z28" s="917"/>
      <c r="AA28" s="917"/>
      <c r="AB28" s="917"/>
      <c r="AC28" s="917"/>
    </row>
    <row r="29" spans="1:29" ht="9.75" customHeight="1">
      <c r="A29" s="1234"/>
      <c r="B29" s="1234"/>
      <c r="C29" s="1234"/>
      <c r="D29" s="1234"/>
      <c r="E29" s="1234"/>
      <c r="F29" s="1234"/>
      <c r="G29" s="1234"/>
      <c r="H29" s="1234"/>
      <c r="I29" s="1234"/>
      <c r="J29" s="1234"/>
      <c r="K29" s="1234"/>
      <c r="L29" s="1234"/>
      <c r="M29" s="1234"/>
      <c r="N29" s="1234"/>
      <c r="O29" s="1234"/>
      <c r="P29" s="1234"/>
      <c r="Q29" s="1234"/>
      <c r="R29" s="1234"/>
      <c r="S29" s="1234"/>
      <c r="T29" s="1234"/>
      <c r="U29" s="1234"/>
      <c r="V29" s="1234"/>
      <c r="W29" s="1234"/>
      <c r="X29" s="1234"/>
      <c r="Y29" s="1234"/>
      <c r="Z29" s="1234"/>
      <c r="AA29" s="1234"/>
      <c r="AB29" s="1234"/>
      <c r="AC29" s="1234"/>
    </row>
    <row r="30" spans="1:29" ht="18" customHeight="1">
      <c r="A30" s="1237" t="s">
        <v>232</v>
      </c>
      <c r="B30" s="1237"/>
      <c r="C30" s="1237"/>
      <c r="D30" s="1237"/>
      <c r="E30" s="1238"/>
      <c r="F30" s="1235">
        <f>CEILING(IF(OR(EXACT(P28,"X"),EXACT(P28,"x")),MIN(94220,MAX(5889,SP1!D43*0.5/(SP1!I45+SP1!L45))),MIN(94220,MAX(2356,SP1!D43*0.5/(SP1!I45+SP1!L45)))),1)</f>
        <v>5889</v>
      </c>
      <c r="G30" s="1173"/>
      <c r="H30" s="1173"/>
      <c r="I30" s="1174"/>
      <c r="J30" s="1236" t="s">
        <v>585</v>
      </c>
      <c r="K30" s="1234"/>
      <c r="L30" s="1234"/>
      <c r="M30" s="1234"/>
      <c r="N30" s="1234"/>
      <c r="O30" s="1234"/>
      <c r="P30" s="1234"/>
      <c r="Q30" s="1234"/>
      <c r="R30" s="1234"/>
      <c r="S30" s="1234"/>
      <c r="T30" s="1234"/>
      <c r="U30" s="1234"/>
      <c r="V30" s="1234"/>
      <c r="W30" s="1234"/>
      <c r="X30" s="1234"/>
      <c r="Y30" s="1234"/>
      <c r="Z30" s="1234"/>
      <c r="AA30" s="1234"/>
      <c r="AB30" s="1234"/>
      <c r="AC30" s="1234"/>
    </row>
    <row r="31" spans="1:29" ht="9.75" customHeight="1">
      <c r="A31" s="1234"/>
      <c r="B31" s="1234"/>
      <c r="C31" s="1234"/>
      <c r="D31" s="1234"/>
      <c r="E31" s="1234"/>
      <c r="F31" s="1234"/>
      <c r="G31" s="1234"/>
      <c r="H31" s="1234"/>
      <c r="I31" s="1234"/>
      <c r="J31" s="1234"/>
      <c r="K31" s="1234"/>
      <c r="L31" s="1234"/>
      <c r="M31" s="1234"/>
      <c r="N31" s="1234"/>
      <c r="O31" s="1234"/>
      <c r="P31" s="1234"/>
      <c r="Q31" s="1234"/>
      <c r="R31" s="1234"/>
      <c r="S31" s="1234"/>
      <c r="T31" s="1234"/>
      <c r="U31" s="1234"/>
      <c r="V31" s="1234"/>
      <c r="W31" s="1234"/>
      <c r="X31" s="1234"/>
      <c r="Y31" s="1234"/>
      <c r="Z31" s="1234"/>
      <c r="AA31" s="1234"/>
      <c r="AB31" s="1234"/>
      <c r="AC31" s="1234"/>
    </row>
    <row r="32" spans="1:29" ht="18" customHeight="1">
      <c r="A32" s="1237" t="s">
        <v>233</v>
      </c>
      <c r="B32" s="1237"/>
      <c r="C32" s="1237"/>
      <c r="D32" s="1237"/>
      <c r="E32" s="1238"/>
      <c r="F32" s="1128">
        <f>+CEILING(F30*0.292,1)</f>
        <v>1720</v>
      </c>
      <c r="G32" s="1179"/>
      <c r="H32" s="1179"/>
      <c r="I32" s="1180"/>
      <c r="J32" s="1236" t="s">
        <v>585</v>
      </c>
      <c r="K32" s="1234"/>
      <c r="L32" s="1234"/>
      <c r="M32" s="1234"/>
      <c r="N32" s="1234"/>
      <c r="O32" s="1234"/>
      <c r="P32" s="1234"/>
      <c r="Q32" s="1234"/>
      <c r="R32" s="1234"/>
      <c r="S32" s="1234"/>
      <c r="T32" s="1234"/>
      <c r="U32" s="1234"/>
      <c r="V32" s="1234"/>
      <c r="W32" s="1234"/>
      <c r="X32" s="1234"/>
      <c r="Y32" s="1234"/>
      <c r="Z32" s="1234"/>
      <c r="AA32" s="1234"/>
      <c r="AB32" s="1234"/>
      <c r="AC32" s="1234"/>
    </row>
    <row r="33" spans="1:29" ht="4.5" customHeight="1">
      <c r="A33" s="1136"/>
      <c r="B33" s="1136"/>
      <c r="C33" s="1136"/>
      <c r="D33" s="1136"/>
      <c r="E33" s="1136"/>
      <c r="F33" s="1136"/>
      <c r="G33" s="1136"/>
      <c r="H33" s="1136"/>
      <c r="I33" s="1136"/>
      <c r="J33" s="1136"/>
      <c r="K33" s="1136"/>
      <c r="L33" s="1136"/>
      <c r="M33" s="1136"/>
      <c r="N33" s="1136"/>
      <c r="O33" s="1136"/>
      <c r="P33" s="1136"/>
      <c r="Q33" s="1136"/>
      <c r="R33" s="1136"/>
      <c r="S33" s="1136"/>
      <c r="T33" s="1136"/>
      <c r="U33" s="1136"/>
      <c r="V33" s="1136"/>
      <c r="W33" s="1136"/>
      <c r="X33" s="1136"/>
      <c r="Y33" s="1136"/>
      <c r="Z33" s="1136"/>
      <c r="AA33" s="1136"/>
      <c r="AB33" s="1136"/>
      <c r="AC33" s="1136"/>
    </row>
    <row r="34" spans="1:29" ht="12.75">
      <c r="A34" s="1258" t="s">
        <v>66</v>
      </c>
      <c r="B34" s="1258"/>
      <c r="C34" s="1258"/>
      <c r="D34" s="1258"/>
      <c r="E34" s="1258"/>
      <c r="F34" s="1258"/>
      <c r="G34" s="1258"/>
      <c r="H34" s="1258"/>
      <c r="I34" s="1258"/>
      <c r="J34" s="1258"/>
      <c r="K34" s="1258"/>
      <c r="L34" s="1258"/>
      <c r="M34" s="1258"/>
      <c r="N34" s="1258"/>
      <c r="O34" s="1258"/>
      <c r="P34" s="1258"/>
      <c r="Q34" s="1258"/>
      <c r="R34" s="1258"/>
      <c r="S34" s="1258"/>
      <c r="T34" s="1258"/>
      <c r="U34" s="1258"/>
      <c r="V34" s="1258"/>
      <c r="W34" s="1259" t="s">
        <v>454</v>
      </c>
      <c r="X34" s="1259"/>
      <c r="Y34" s="1259"/>
      <c r="Z34" s="1259"/>
      <c r="AA34" s="1259"/>
      <c r="AB34" s="1259"/>
      <c r="AC34" s="1259"/>
    </row>
    <row r="35" spans="1:29" ht="4.5" customHeight="1">
      <c r="A35" s="1136"/>
      <c r="B35" s="1136"/>
      <c r="C35" s="1136"/>
      <c r="D35" s="1136"/>
      <c r="E35" s="1136"/>
      <c r="F35" s="1136"/>
      <c r="G35" s="1136"/>
      <c r="H35" s="1136"/>
      <c r="I35" s="1136"/>
      <c r="J35" s="1136"/>
      <c r="K35" s="1136"/>
      <c r="L35" s="1136"/>
      <c r="M35" s="1136"/>
      <c r="N35" s="1136"/>
      <c r="O35" s="1136"/>
      <c r="P35" s="1136"/>
      <c r="Q35" s="1136"/>
      <c r="R35" s="1136"/>
      <c r="S35" s="1136"/>
      <c r="T35" s="1136"/>
      <c r="U35" s="1136"/>
      <c r="V35" s="1136"/>
      <c r="W35" s="1260"/>
      <c r="X35" s="1260"/>
      <c r="Y35" s="1260"/>
      <c r="Z35" s="1260"/>
      <c r="AA35" s="1260"/>
      <c r="AB35" s="1260"/>
      <c r="AC35" s="1260"/>
    </row>
    <row r="36" spans="1:29" ht="9.75" customHeight="1" thickBot="1">
      <c r="A36" s="1243" t="s">
        <v>353</v>
      </c>
      <c r="B36" s="1243"/>
      <c r="C36" s="1243"/>
      <c r="D36" s="1243"/>
      <c r="E36" s="1219"/>
      <c r="F36" s="1243" t="s">
        <v>352</v>
      </c>
      <c r="G36" s="1252"/>
      <c r="H36" s="1252"/>
      <c r="I36" s="1252"/>
      <c r="J36" s="213"/>
      <c r="K36" s="1243" t="s">
        <v>399</v>
      </c>
      <c r="L36" s="1243"/>
      <c r="M36" s="1243"/>
      <c r="N36" s="1243"/>
      <c r="O36" s="213"/>
      <c r="P36" s="1219" t="s">
        <v>67</v>
      </c>
      <c r="Q36" s="1219"/>
      <c r="R36" s="1219"/>
      <c r="S36" s="1219"/>
      <c r="T36" s="1204"/>
      <c r="U36" s="1204"/>
      <c r="V36" s="213"/>
      <c r="W36" s="1253"/>
      <c r="X36" s="1253"/>
      <c r="Y36" s="1253"/>
      <c r="Z36" s="1253"/>
      <c r="AA36" s="1253"/>
      <c r="AB36" s="1253"/>
      <c r="AC36" s="1253"/>
    </row>
    <row r="37" spans="1:29" ht="18" customHeight="1" thickBot="1">
      <c r="A37" s="1244"/>
      <c r="B37" s="1248"/>
      <c r="C37" s="1248"/>
      <c r="D37" s="1249"/>
      <c r="E37" s="1250"/>
      <c r="F37" s="1193"/>
      <c r="G37" s="1194"/>
      <c r="H37" s="1194"/>
      <c r="I37" s="1251"/>
      <c r="J37" s="247"/>
      <c r="K37" s="1244"/>
      <c r="L37" s="1245"/>
      <c r="M37" s="1245"/>
      <c r="N37" s="1246"/>
      <c r="O37" s="247"/>
      <c r="P37" s="1247"/>
      <c r="Q37" s="1240"/>
      <c r="R37" s="1240"/>
      <c r="S37" s="1240"/>
      <c r="T37" s="1241"/>
      <c r="U37" s="1242"/>
      <c r="V37" s="247"/>
      <c r="W37" s="1254"/>
      <c r="X37" s="1255"/>
      <c r="Y37" s="1255"/>
      <c r="Z37" s="1255"/>
      <c r="AA37" s="1256"/>
      <c r="AB37" s="1256"/>
      <c r="AC37" s="1257"/>
    </row>
    <row r="38" spans="1:29" ht="9.75" customHeight="1">
      <c r="A38" s="1203" t="s">
        <v>59</v>
      </c>
      <c r="B38" s="1203"/>
      <c r="C38" s="1203"/>
      <c r="D38" s="1203"/>
      <c r="E38" s="1203"/>
      <c r="F38" s="1203"/>
      <c r="G38" s="1203"/>
      <c r="H38" s="213"/>
      <c r="I38" s="213"/>
      <c r="J38" s="213"/>
      <c r="K38" s="1219" t="s">
        <v>60</v>
      </c>
      <c r="L38" s="1219"/>
      <c r="M38" s="1219"/>
      <c r="N38" s="1219"/>
      <c r="O38" s="1204"/>
      <c r="P38" s="1204"/>
      <c r="Q38" s="1204"/>
      <c r="R38" s="1204"/>
      <c r="S38" s="1204"/>
      <c r="T38" s="1204"/>
      <c r="U38" s="1204"/>
      <c r="V38" s="1202"/>
      <c r="W38" s="1202"/>
      <c r="X38" s="1202"/>
      <c r="Y38" s="1202"/>
      <c r="Z38" s="1202"/>
      <c r="AA38" s="1202"/>
      <c r="AB38" s="1202"/>
      <c r="AC38" s="1202"/>
    </row>
    <row r="39" spans="1:29" ht="18" customHeight="1">
      <c r="A39" s="1239"/>
      <c r="B39" s="1240"/>
      <c r="C39" s="1240"/>
      <c r="D39" s="1240"/>
      <c r="E39" s="1240"/>
      <c r="F39" s="1240"/>
      <c r="G39" s="1240"/>
      <c r="H39" s="1241"/>
      <c r="I39" s="1242"/>
      <c r="J39" s="270"/>
      <c r="K39" s="1239"/>
      <c r="L39" s="1240"/>
      <c r="M39" s="1240"/>
      <c r="N39" s="1261"/>
      <c r="O39" s="1217"/>
      <c r="P39" s="1202"/>
      <c r="Q39" s="1202"/>
      <c r="R39" s="1202"/>
      <c r="S39" s="1202"/>
      <c r="T39" s="1202"/>
      <c r="U39" s="1202"/>
      <c r="V39" s="1202"/>
      <c r="W39" s="1202"/>
      <c r="X39" s="1202"/>
      <c r="Y39" s="1202"/>
      <c r="Z39" s="1202"/>
      <c r="AA39" s="1202"/>
      <c r="AB39" s="1202"/>
      <c r="AC39" s="1202"/>
    </row>
    <row r="40" spans="1:29" ht="9.75" customHeight="1">
      <c r="A40" s="1203" t="s">
        <v>61</v>
      </c>
      <c r="B40" s="1203"/>
      <c r="C40" s="1203"/>
      <c r="D40" s="1203"/>
      <c r="E40" s="1203"/>
      <c r="F40" s="1203"/>
      <c r="G40" s="1203"/>
      <c r="H40" s="213"/>
      <c r="I40" s="213"/>
      <c r="J40" s="213"/>
      <c r="K40" s="1219" t="s">
        <v>62</v>
      </c>
      <c r="L40" s="1204"/>
      <c r="M40" s="1204"/>
      <c r="N40" s="1204"/>
      <c r="O40" s="1204"/>
      <c r="P40" s="1219" t="s">
        <v>63</v>
      </c>
      <c r="Q40" s="1204"/>
      <c r="R40" s="1204"/>
      <c r="S40" s="1204"/>
      <c r="T40" s="1204"/>
      <c r="U40" s="1204"/>
      <c r="V40" s="1204"/>
      <c r="W40" s="1204"/>
      <c r="X40" s="1204"/>
      <c r="Y40" s="1204"/>
      <c r="Z40" s="1204"/>
      <c r="AA40" s="1204"/>
      <c r="AB40" s="1204"/>
      <c r="AC40" s="1204"/>
    </row>
    <row r="41" spans="1:29" ht="18" customHeight="1">
      <c r="A41" s="1239"/>
      <c r="B41" s="1240"/>
      <c r="C41" s="1240"/>
      <c r="D41" s="1240"/>
      <c r="E41" s="1240"/>
      <c r="F41" s="1240"/>
      <c r="G41" s="1240"/>
      <c r="H41" s="1241"/>
      <c r="I41" s="1242"/>
      <c r="J41" s="270"/>
      <c r="K41" s="1239"/>
      <c r="L41" s="1240"/>
      <c r="M41" s="1240"/>
      <c r="N41" s="1261"/>
      <c r="O41" s="271"/>
      <c r="P41" s="1239"/>
      <c r="Q41" s="1240"/>
      <c r="R41" s="1240"/>
      <c r="S41" s="1240"/>
      <c r="T41" s="1241"/>
      <c r="U41" s="1241"/>
      <c r="V41" s="1241"/>
      <c r="W41" s="1241"/>
      <c r="X41" s="1241"/>
      <c r="Y41" s="1241"/>
      <c r="Z41" s="1241"/>
      <c r="AA41" s="1241"/>
      <c r="AB41" s="1241"/>
      <c r="AC41" s="1242"/>
    </row>
    <row r="42" spans="1:29" ht="4.5" customHeight="1">
      <c r="A42" s="1136"/>
      <c r="B42" s="1136"/>
      <c r="C42" s="1136"/>
      <c r="D42" s="1136"/>
      <c r="E42" s="1136"/>
      <c r="F42" s="1136"/>
      <c r="G42" s="1136"/>
      <c r="H42" s="1136"/>
      <c r="I42" s="1136"/>
      <c r="J42" s="1136"/>
      <c r="K42" s="1136"/>
      <c r="L42" s="1136"/>
      <c r="M42" s="1136"/>
      <c r="N42" s="1136"/>
      <c r="O42" s="1136"/>
      <c r="P42" s="1136"/>
      <c r="Q42" s="1136"/>
      <c r="R42" s="1136"/>
      <c r="S42" s="1136"/>
      <c r="T42" s="1136"/>
      <c r="U42" s="1136"/>
      <c r="V42" s="1136"/>
      <c r="W42" s="1136"/>
      <c r="X42" s="1136"/>
      <c r="Y42" s="1136"/>
      <c r="Z42" s="1136"/>
      <c r="AA42" s="1136"/>
      <c r="AB42" s="1136"/>
      <c r="AC42" s="1136"/>
    </row>
    <row r="43" spans="1:29" ht="12.75">
      <c r="A43" s="1258" t="s">
        <v>234</v>
      </c>
      <c r="B43" s="1258"/>
      <c r="C43" s="1258"/>
      <c r="D43" s="1258"/>
      <c r="E43" s="1258"/>
      <c r="F43" s="1258"/>
      <c r="G43" s="1258"/>
      <c r="H43" s="1258"/>
      <c r="I43" s="1258"/>
      <c r="J43" s="1258"/>
      <c r="K43" s="1258"/>
      <c r="L43" s="1258"/>
      <c r="M43" s="1258"/>
      <c r="N43" s="1258"/>
      <c r="O43" s="1258"/>
      <c r="P43" s="1258"/>
      <c r="Q43" s="1258"/>
      <c r="R43" s="1258"/>
      <c r="S43" s="1258"/>
      <c r="T43" s="1258"/>
      <c r="U43" s="1258"/>
      <c r="V43" s="1258"/>
      <c r="W43" s="1258"/>
      <c r="X43" s="1258"/>
      <c r="Y43" s="1258"/>
      <c r="Z43" s="1258"/>
      <c r="AA43" s="1258"/>
      <c r="AB43" s="1258"/>
      <c r="AC43" s="1258"/>
    </row>
    <row r="44" spans="1:29" ht="9.75" customHeight="1">
      <c r="A44" s="1266"/>
      <c r="B44" s="450"/>
      <c r="C44" s="450"/>
      <c r="D44" s="450"/>
      <c r="E44" s="450"/>
      <c r="F44" s="450"/>
      <c r="G44" s="450"/>
      <c r="H44" s="450"/>
      <c r="I44" s="450"/>
      <c r="J44" s="450"/>
      <c r="K44" s="450"/>
      <c r="L44" s="450"/>
      <c r="M44" s="450"/>
      <c r="N44" s="450"/>
      <c r="O44" s="450"/>
      <c r="P44" s="450"/>
      <c r="Q44" s="450"/>
      <c r="R44" s="450"/>
      <c r="S44" s="450"/>
      <c r="T44" s="450"/>
      <c r="U44" s="450"/>
      <c r="V44" s="450"/>
      <c r="W44" s="450"/>
      <c r="X44" s="450"/>
      <c r="Y44" s="1168" t="s">
        <v>640</v>
      </c>
      <c r="Z44" s="1265"/>
      <c r="AA44" s="199"/>
      <c r="AB44" s="1168" t="s">
        <v>443</v>
      </c>
      <c r="AC44" s="1265"/>
    </row>
    <row r="45" spans="1:29" ht="22.5" customHeight="1">
      <c r="A45" s="1198" t="s">
        <v>235</v>
      </c>
      <c r="B45" s="1198"/>
      <c r="C45" s="1198"/>
      <c r="D45" s="1198"/>
      <c r="E45" s="1262"/>
      <c r="F45" s="444"/>
      <c r="G45" s="444"/>
      <c r="H45" s="444"/>
      <c r="I45" s="444"/>
      <c r="J45" s="444"/>
      <c r="K45" s="444"/>
      <c r="L45" s="444"/>
      <c r="M45" s="444"/>
      <c r="N45" s="444"/>
      <c r="O45" s="444"/>
      <c r="P45" s="444"/>
      <c r="Q45" s="444"/>
      <c r="R45" s="444"/>
      <c r="S45" s="444"/>
      <c r="T45" s="444"/>
      <c r="U45" s="444"/>
      <c r="V45" s="444"/>
      <c r="W45" s="444"/>
      <c r="X45" s="1263"/>
      <c r="Y45" s="1199"/>
      <c r="Z45" s="1264"/>
      <c r="AA45" s="320"/>
      <c r="AB45" s="1199"/>
      <c r="AC45" s="1264"/>
    </row>
    <row r="46" spans="1:24" ht="4.5" customHeight="1">
      <c r="A46" s="1136"/>
      <c r="B46" s="1136"/>
      <c r="C46" s="1136"/>
      <c r="D46" s="1136"/>
      <c r="E46" s="1136"/>
      <c r="F46" s="1136"/>
      <c r="G46" s="1136"/>
      <c r="H46" s="1136"/>
      <c r="I46" s="1136"/>
      <c r="J46" s="1136"/>
      <c r="K46" s="1136"/>
      <c r="L46" s="1136"/>
      <c r="M46" s="1136"/>
      <c r="N46" s="1136"/>
      <c r="O46" s="1136"/>
      <c r="P46" s="1136"/>
      <c r="Q46" s="1136"/>
      <c r="R46" s="1136"/>
      <c r="S46" s="1136"/>
      <c r="T46" s="1136"/>
      <c r="U46" s="1136"/>
      <c r="V46" s="1136"/>
      <c r="W46" s="1136"/>
      <c r="X46" s="1136"/>
    </row>
    <row r="47" spans="1:29" ht="15" customHeight="1">
      <c r="A47" s="1258" t="s">
        <v>237</v>
      </c>
      <c r="B47" s="1258"/>
      <c r="C47" s="1258"/>
      <c r="D47" s="1258"/>
      <c r="E47" s="1258"/>
      <c r="F47" s="1258"/>
      <c r="G47" s="1258"/>
      <c r="H47" s="1258"/>
      <c r="I47" s="1258"/>
      <c r="J47" s="1258"/>
      <c r="K47" s="1258"/>
      <c r="L47" s="1258"/>
      <c r="M47" s="1258"/>
      <c r="N47" s="1258"/>
      <c r="O47" s="1258"/>
      <c r="P47" s="1258"/>
      <c r="Q47" s="1258"/>
      <c r="R47" s="1258"/>
      <c r="S47" s="1258"/>
      <c r="T47" s="1258"/>
      <c r="U47" s="1258"/>
      <c r="V47" s="1258"/>
      <c r="W47" s="1258"/>
      <c r="X47" s="1258"/>
      <c r="Y47" s="1258"/>
      <c r="Z47" s="1258"/>
      <c r="AA47" s="1258"/>
      <c r="AB47" s="1258"/>
      <c r="AC47" s="1258"/>
    </row>
    <row r="48" spans="1:29" ht="15" customHeight="1">
      <c r="A48" s="1271" t="s">
        <v>651</v>
      </c>
      <c r="B48" s="1271"/>
      <c r="C48" s="1271"/>
      <c r="D48" s="1271"/>
      <c r="E48" s="1271"/>
      <c r="F48" s="1271"/>
      <c r="G48" s="1271"/>
      <c r="H48" s="1271"/>
      <c r="I48" s="1271"/>
      <c r="J48" s="1271"/>
      <c r="K48" s="1271"/>
      <c r="L48" s="1271"/>
      <c r="M48" s="1271"/>
      <c r="N48" s="1271"/>
      <c r="O48" s="1271"/>
      <c r="P48" s="1271"/>
      <c r="Q48" s="1271"/>
      <c r="R48" s="1271"/>
      <c r="S48" s="1271"/>
      <c r="T48" s="1271"/>
      <c r="U48" s="1271"/>
      <c r="V48" s="1271"/>
      <c r="W48" s="1271"/>
      <c r="X48" s="1271"/>
      <c r="Y48" s="1271"/>
      <c r="Z48" s="1271"/>
      <c r="AA48" s="1271"/>
      <c r="AB48" s="1271"/>
      <c r="AC48" s="1271"/>
    </row>
    <row r="49" spans="1:24" ht="18" customHeight="1">
      <c r="A49" s="199"/>
      <c r="B49" s="199"/>
      <c r="C49" s="199"/>
      <c r="D49" s="199"/>
      <c r="E49" s="199"/>
      <c r="F49" s="199"/>
      <c r="G49" s="1272"/>
      <c r="H49" s="1273"/>
      <c r="I49" s="1273"/>
      <c r="J49" s="1273"/>
      <c r="K49" s="1274"/>
      <c r="L49" s="199"/>
      <c r="M49" s="199"/>
      <c r="N49" s="199"/>
      <c r="O49" s="199"/>
      <c r="P49" s="199"/>
      <c r="Q49" s="199"/>
      <c r="R49" s="199"/>
      <c r="S49" s="199"/>
      <c r="T49" s="199"/>
      <c r="U49" s="199"/>
      <c r="V49" s="199"/>
      <c r="W49" s="199"/>
      <c r="X49" s="199"/>
    </row>
    <row r="50" spans="1:29" ht="12" customHeight="1">
      <c r="A50" s="1275" t="s">
        <v>238</v>
      </c>
      <c r="B50" s="1275"/>
      <c r="C50" s="1275"/>
      <c r="D50" s="1275"/>
      <c r="E50" s="1275"/>
      <c r="F50" s="1275"/>
      <c r="G50" s="1275"/>
      <c r="H50" s="1275"/>
      <c r="I50" s="1275"/>
      <c r="J50" s="1275"/>
      <c r="K50" s="1275"/>
      <c r="L50" s="1275"/>
      <c r="M50" s="1275"/>
      <c r="N50" s="1275"/>
      <c r="O50" s="1275"/>
      <c r="P50" s="1275"/>
      <c r="Q50" s="1275"/>
      <c r="R50" s="1275"/>
      <c r="S50" s="1275"/>
      <c r="T50" s="1275"/>
      <c r="U50" s="1275"/>
      <c r="V50" s="1275"/>
      <c r="W50" s="1275"/>
      <c r="X50" s="1275"/>
      <c r="Y50" s="1275"/>
      <c r="Z50" s="1275"/>
      <c r="AA50" s="1275"/>
      <c r="AB50" s="1275"/>
      <c r="AC50" s="1275"/>
    </row>
    <row r="51" spans="1:29" ht="15" customHeight="1">
      <c r="A51" s="1267"/>
      <c r="B51" s="1268"/>
      <c r="C51" s="1268"/>
      <c r="D51" s="1268"/>
      <c r="E51" s="1268"/>
      <c r="F51" s="1268"/>
      <c r="G51" s="1268"/>
      <c r="H51" s="1269"/>
      <c r="I51" s="1269"/>
      <c r="J51" s="1269"/>
      <c r="K51" s="1269"/>
      <c r="L51" s="1269"/>
      <c r="M51" s="1269"/>
      <c r="N51" s="1269"/>
      <c r="O51" s="1269"/>
      <c r="P51" s="1269"/>
      <c r="Q51" s="1269"/>
      <c r="R51" s="1269"/>
      <c r="S51" s="1269"/>
      <c r="T51" s="1269"/>
      <c r="U51" s="1269"/>
      <c r="V51" s="1269"/>
      <c r="W51" s="1269"/>
      <c r="X51" s="1269"/>
      <c r="Y51" s="1269"/>
      <c r="Z51" s="1269"/>
      <c r="AA51" s="1269"/>
      <c r="AB51" s="1269"/>
      <c r="AC51" s="1270"/>
    </row>
    <row r="52" spans="1:29" ht="4.5" customHeight="1">
      <c r="A52" s="1136"/>
      <c r="B52" s="1136"/>
      <c r="C52" s="1136"/>
      <c r="D52" s="1136"/>
      <c r="E52" s="1136"/>
      <c r="F52" s="1136"/>
      <c r="G52" s="1136"/>
      <c r="H52" s="1136"/>
      <c r="I52" s="1136"/>
      <c r="J52" s="1136"/>
      <c r="K52" s="1136"/>
      <c r="L52" s="1136"/>
      <c r="M52" s="1136"/>
      <c r="N52" s="1136"/>
      <c r="O52" s="1136"/>
      <c r="P52" s="1136"/>
      <c r="Q52" s="1136"/>
      <c r="R52" s="1136"/>
      <c r="S52" s="1136"/>
      <c r="T52" s="1136"/>
      <c r="U52" s="1136"/>
      <c r="V52" s="1136"/>
      <c r="W52" s="1136"/>
      <c r="X52" s="1136"/>
      <c r="Y52" s="1136"/>
      <c r="Z52" s="1136"/>
      <c r="AA52" s="1136"/>
      <c r="AB52" s="1136"/>
      <c r="AC52" s="1136"/>
    </row>
    <row r="53" spans="1:29" ht="12.75">
      <c r="A53" s="1258" t="s">
        <v>236</v>
      </c>
      <c r="B53" s="1258"/>
      <c r="C53" s="1258"/>
      <c r="D53" s="1258"/>
      <c r="E53" s="1258"/>
      <c r="F53" s="1258"/>
      <c r="G53" s="1258"/>
      <c r="H53" s="1258"/>
      <c r="I53" s="1258"/>
      <c r="J53" s="1258"/>
      <c r="K53" s="1258"/>
      <c r="L53" s="1258"/>
      <c r="M53" s="1258"/>
      <c r="N53" s="1258"/>
      <c r="O53" s="1258"/>
      <c r="P53" s="1258"/>
      <c r="Q53" s="1258"/>
      <c r="R53" s="1258"/>
      <c r="S53" s="1258"/>
      <c r="T53" s="1258"/>
      <c r="U53" s="1258"/>
      <c r="V53" s="1258"/>
      <c r="W53" s="1258"/>
      <c r="X53" s="1258"/>
      <c r="Y53" s="1258"/>
      <c r="Z53" s="1258"/>
      <c r="AA53" s="1258"/>
      <c r="AB53" s="1258"/>
      <c r="AC53" s="1258"/>
    </row>
    <row r="54" spans="1:24" ht="12.75">
      <c r="A54" s="1203" t="s">
        <v>68</v>
      </c>
      <c r="B54" s="1203"/>
      <c r="C54" s="1203"/>
      <c r="D54" s="1203"/>
      <c r="E54" s="1203"/>
      <c r="F54" s="1203"/>
      <c r="G54" s="1203"/>
      <c r="H54" s="1203"/>
      <c r="I54" s="1203"/>
      <c r="J54" s="1203"/>
      <c r="K54" s="1203"/>
      <c r="L54" s="1203"/>
      <c r="M54" s="1203"/>
      <c r="N54" s="1203"/>
      <c r="O54" s="1203"/>
      <c r="P54" s="1203"/>
      <c r="Q54" s="1203"/>
      <c r="R54" s="1203"/>
      <c r="S54" s="1203"/>
      <c r="T54" s="1203"/>
      <c r="U54" s="1203"/>
      <c r="V54" s="1203"/>
      <c r="W54" s="1203"/>
      <c r="X54" s="1203"/>
    </row>
    <row r="55" spans="1:29" ht="18" customHeight="1">
      <c r="A55" s="1267">
        <f>+DAP1!A3</f>
        <v>0</v>
      </c>
      <c r="B55" s="1268"/>
      <c r="C55" s="1268"/>
      <c r="D55" s="1268"/>
      <c r="E55" s="1268"/>
      <c r="F55" s="1268"/>
      <c r="G55" s="1268"/>
      <c r="H55" s="1269"/>
      <c r="I55" s="1269"/>
      <c r="J55" s="1269"/>
      <c r="K55" s="1269"/>
      <c r="L55" s="1269"/>
      <c r="M55" s="1269"/>
      <c r="N55" s="1269"/>
      <c r="O55" s="1269"/>
      <c r="P55" s="1269"/>
      <c r="Q55" s="1269"/>
      <c r="R55" s="1269"/>
      <c r="S55" s="1269"/>
      <c r="T55" s="1269"/>
      <c r="U55" s="1269"/>
      <c r="V55" s="1269"/>
      <c r="W55" s="1269"/>
      <c r="X55" s="1269"/>
      <c r="Y55" s="1269"/>
      <c r="Z55" s="1269"/>
      <c r="AA55" s="1269"/>
      <c r="AB55" s="1269"/>
      <c r="AC55" s="1270"/>
    </row>
    <row r="56" spans="1:69" s="207" customFormat="1" ht="36.75" customHeight="1">
      <c r="A56" s="1285" t="s">
        <v>69</v>
      </c>
      <c r="B56" s="1285"/>
      <c r="C56" s="1285"/>
      <c r="D56" s="1285"/>
      <c r="E56" s="1285"/>
      <c r="F56" s="1285"/>
      <c r="G56" s="1285"/>
      <c r="H56" s="1285"/>
      <c r="I56" s="1285"/>
      <c r="J56" s="1285"/>
      <c r="K56" s="1285"/>
      <c r="L56" s="1285"/>
      <c r="M56" s="1285"/>
      <c r="N56" s="1285"/>
      <c r="O56" s="1285"/>
      <c r="P56" s="1285"/>
      <c r="Q56" s="1285"/>
      <c r="R56" s="1285"/>
      <c r="S56" s="1285"/>
      <c r="T56" s="1285"/>
      <c r="U56" s="1285"/>
      <c r="V56" s="1285"/>
      <c r="W56" s="1285"/>
      <c r="X56" s="1285"/>
      <c r="Y56" s="1286"/>
      <c r="Z56" s="1286"/>
      <c r="AA56" s="1286"/>
      <c r="AB56" s="1286"/>
      <c r="AC56" s="1286"/>
      <c r="AD56" s="166"/>
      <c r="AE56" s="166"/>
      <c r="AF56" s="166"/>
      <c r="AG56" s="166"/>
      <c r="AH56" s="166"/>
      <c r="AI56" s="166"/>
      <c r="AJ56" s="166"/>
      <c r="AK56" s="166"/>
      <c r="AL56" s="166"/>
      <c r="AM56" s="166"/>
      <c r="AN56" s="166"/>
      <c r="AO56" s="166"/>
      <c r="AP56" s="166"/>
      <c r="AQ56" s="166"/>
      <c r="AR56" s="166"/>
      <c r="AS56" s="166"/>
      <c r="AT56" s="166"/>
      <c r="AU56" s="166"/>
      <c r="AV56" s="166"/>
      <c r="AW56" s="166"/>
      <c r="AX56" s="166"/>
      <c r="AY56" s="166"/>
      <c r="AZ56" s="166"/>
      <c r="BA56" s="166"/>
      <c r="BB56" s="166"/>
      <c r="BC56" s="166"/>
      <c r="BD56" s="166"/>
      <c r="BE56" s="166"/>
      <c r="BF56" s="166"/>
      <c r="BG56" s="166"/>
      <c r="BH56" s="166"/>
      <c r="BI56" s="166"/>
      <c r="BJ56" s="166"/>
      <c r="BK56" s="166"/>
      <c r="BL56" s="166"/>
      <c r="BM56" s="166"/>
      <c r="BN56" s="166"/>
      <c r="BO56" s="166"/>
      <c r="BP56" s="166"/>
      <c r="BQ56" s="166"/>
    </row>
    <row r="57" spans="1:29" ht="12.75">
      <c r="A57" s="1243" t="s">
        <v>70</v>
      </c>
      <c r="B57" s="1243"/>
      <c r="C57" s="1243"/>
      <c r="D57" s="1136"/>
      <c r="E57" s="1136"/>
      <c r="F57" s="1136"/>
      <c r="G57" s="1136"/>
      <c r="H57" s="1136"/>
      <c r="I57" s="1136"/>
      <c r="J57" s="1136"/>
      <c r="K57" s="1136"/>
      <c r="L57" s="1136"/>
      <c r="M57" s="1136"/>
      <c r="N57" s="1136"/>
      <c r="O57" s="1136"/>
      <c r="P57" s="1136"/>
      <c r="Q57" s="1136"/>
      <c r="R57" s="1136"/>
      <c r="S57" s="1136"/>
      <c r="T57" s="1136"/>
      <c r="U57" s="1282" t="s">
        <v>515</v>
      </c>
      <c r="V57" s="514"/>
      <c r="W57" s="514"/>
      <c r="X57" s="514"/>
      <c r="Y57" s="514"/>
      <c r="Z57" s="514"/>
      <c r="AA57" s="514"/>
      <c r="AB57" s="514"/>
      <c r="AC57" s="514"/>
    </row>
    <row r="58" spans="1:29" ht="18" customHeight="1">
      <c r="A58" s="1161">
        <f ca="1">+TODAY()</f>
        <v>39882</v>
      </c>
      <c r="B58" s="1287"/>
      <c r="C58" s="1162"/>
      <c r="E58" s="1288" t="s">
        <v>72</v>
      </c>
      <c r="F58" s="1289"/>
      <c r="G58" s="1289"/>
      <c r="H58" s="1289"/>
      <c r="I58" s="1290"/>
      <c r="K58" s="1288" t="s">
        <v>73</v>
      </c>
      <c r="L58" s="1289"/>
      <c r="M58" s="1289"/>
      <c r="N58" s="1289"/>
      <c r="O58" s="1289"/>
      <c r="P58" s="1289"/>
      <c r="Q58" s="1289"/>
      <c r="R58" s="1290"/>
      <c r="S58" s="1197"/>
      <c r="T58" s="1136"/>
      <c r="U58" s="1136"/>
      <c r="V58" s="1146"/>
      <c r="W58" s="1276"/>
      <c r="X58" s="1277"/>
      <c r="Y58" s="1277"/>
      <c r="Z58" s="1277"/>
      <c r="AA58" s="1277"/>
      <c r="AB58" s="1277"/>
      <c r="AC58" s="1278"/>
    </row>
    <row r="59" spans="1:29" ht="12.75">
      <c r="A59" s="1280" t="s">
        <v>71</v>
      </c>
      <c r="B59" s="1281"/>
      <c r="C59" s="1281"/>
      <c r="E59" s="1291"/>
      <c r="F59" s="1292"/>
      <c r="G59" s="1292"/>
      <c r="H59" s="1292"/>
      <c r="I59" s="1293"/>
      <c r="K59" s="1291"/>
      <c r="L59" s="1292"/>
      <c r="M59" s="1292"/>
      <c r="N59" s="1292"/>
      <c r="O59" s="1292"/>
      <c r="P59" s="1292"/>
      <c r="Q59" s="1292"/>
      <c r="R59" s="1293"/>
      <c r="S59" s="1197"/>
      <c r="T59" s="1136"/>
      <c r="U59" s="1136"/>
      <c r="V59" s="1136"/>
      <c r="W59" s="1136"/>
      <c r="X59" s="1136"/>
      <c r="Y59" s="1136"/>
      <c r="Z59" s="1136"/>
      <c r="AA59" s="1136"/>
      <c r="AB59" s="1136"/>
      <c r="AC59" s="1136"/>
    </row>
    <row r="60" spans="1:29" ht="18" customHeight="1">
      <c r="A60" s="1279">
        <v>0</v>
      </c>
      <c r="B60" s="1162"/>
      <c r="C60" s="201"/>
      <c r="E60" s="1291"/>
      <c r="F60" s="1292"/>
      <c r="G60" s="1292"/>
      <c r="H60" s="1292"/>
      <c r="I60" s="1293"/>
      <c r="K60" s="1291"/>
      <c r="L60" s="1292"/>
      <c r="M60" s="1292"/>
      <c r="N60" s="1292"/>
      <c r="O60" s="1292"/>
      <c r="P60" s="1292"/>
      <c r="Q60" s="1292"/>
      <c r="R60" s="1293"/>
      <c r="S60" s="1197"/>
      <c r="T60" s="1136"/>
      <c r="U60" s="1136"/>
      <c r="V60" s="1136"/>
      <c r="W60" s="1136"/>
      <c r="X60" s="1136"/>
      <c r="Y60" s="1136"/>
      <c r="Z60" s="1136"/>
      <c r="AA60" s="1136"/>
      <c r="AB60" s="1136"/>
      <c r="AC60" s="1136"/>
    </row>
    <row r="61" spans="2:29" ht="12.75">
      <c r="B61" s="1136"/>
      <c r="C61" s="1136"/>
      <c r="D61" s="1146"/>
      <c r="E61" s="1291"/>
      <c r="F61" s="1292"/>
      <c r="G61" s="1292"/>
      <c r="H61" s="1292"/>
      <c r="I61" s="1293"/>
      <c r="K61" s="1291"/>
      <c r="L61" s="1292"/>
      <c r="M61" s="1292"/>
      <c r="N61" s="1292"/>
      <c r="O61" s="1292"/>
      <c r="P61" s="1292"/>
      <c r="Q61" s="1292"/>
      <c r="R61" s="1293"/>
      <c r="S61" s="1197"/>
      <c r="T61" s="1136"/>
      <c r="U61" s="1136"/>
      <c r="V61" s="1136"/>
      <c r="W61" s="1136"/>
      <c r="X61" s="1136"/>
      <c r="Y61" s="1136"/>
      <c r="Z61" s="1136"/>
      <c r="AA61" s="1136"/>
      <c r="AB61" s="1136"/>
      <c r="AC61" s="1136"/>
    </row>
    <row r="62" spans="1:29" ht="12.75">
      <c r="A62" s="208"/>
      <c r="B62" s="1136"/>
      <c r="C62" s="1136"/>
      <c r="D62" s="1146"/>
      <c r="E62" s="1294"/>
      <c r="F62" s="1295"/>
      <c r="G62" s="1295"/>
      <c r="H62" s="1295"/>
      <c r="I62" s="1296"/>
      <c r="K62" s="1294"/>
      <c r="L62" s="1295"/>
      <c r="M62" s="1295"/>
      <c r="N62" s="1295"/>
      <c r="O62" s="1295"/>
      <c r="P62" s="1295"/>
      <c r="Q62" s="1295"/>
      <c r="R62" s="1296"/>
      <c r="S62" s="1197"/>
      <c r="T62" s="1136"/>
      <c r="U62" s="1136"/>
      <c r="V62" s="1136"/>
      <c r="W62" s="1284" t="s">
        <v>74</v>
      </c>
      <c r="X62" s="1284"/>
      <c r="Y62" s="1284"/>
      <c r="Z62" s="1284"/>
      <c r="AA62" s="1284"/>
      <c r="AB62" s="1284"/>
      <c r="AC62" s="208"/>
    </row>
    <row r="63" spans="1:29" ht="12.75">
      <c r="A63" s="1283" t="str">
        <f>+DAP1!A44</f>
        <v>Formulář zpracovala ASPEKT HM, daňová, účetní a auditorská kancelář, www.danovapriznani.cz, business.center.cz</v>
      </c>
      <c r="B63" s="1283"/>
      <c r="C63" s="1283"/>
      <c r="D63" s="1283"/>
      <c r="E63" s="1283"/>
      <c r="F63" s="1283"/>
      <c r="G63" s="1283"/>
      <c r="H63" s="1283"/>
      <c r="I63" s="1283"/>
      <c r="J63" s="1283"/>
      <c r="K63" s="1283"/>
      <c r="L63" s="1283"/>
      <c r="M63" s="1283"/>
      <c r="N63" s="1283"/>
      <c r="O63" s="1283"/>
      <c r="P63" s="1283"/>
      <c r="Q63" s="1283"/>
      <c r="R63" s="1283"/>
      <c r="S63" s="1283"/>
      <c r="T63" s="1283"/>
      <c r="U63" s="1283"/>
      <c r="V63" s="1283"/>
      <c r="W63" s="1283"/>
      <c r="X63" s="1283"/>
      <c r="Y63" s="1283"/>
      <c r="Z63" s="1283"/>
      <c r="AA63" s="1283"/>
      <c r="AB63" s="1283"/>
      <c r="AC63" s="1283"/>
    </row>
    <row r="64" s="36" customFormat="1" ht="12.75"/>
    <row r="65" s="36" customFormat="1" ht="12.75"/>
    <row r="66" s="36" customFormat="1" ht="12.75"/>
    <row r="67" s="36" customFormat="1" ht="12.75"/>
    <row r="68" s="36" customFormat="1" ht="12.75"/>
    <row r="69" s="36" customFormat="1" ht="12.75"/>
    <row r="70" s="36" customFormat="1" ht="12.75"/>
    <row r="71" s="36" customFormat="1" ht="12.75"/>
    <row r="72" s="36" customFormat="1" ht="12.75"/>
    <row r="73" s="36" customFormat="1" ht="12.75"/>
    <row r="74" s="36" customFormat="1" ht="12.75"/>
    <row r="75" s="36" customFormat="1" ht="12.75"/>
    <row r="76" s="36" customFormat="1" ht="12.75"/>
    <row r="77" s="36" customFormat="1" ht="12.75"/>
    <row r="78" s="36" customFormat="1" ht="12.75"/>
    <row r="79" s="36" customFormat="1" ht="12.75"/>
    <row r="80" s="36" customFormat="1" ht="12.75"/>
    <row r="81" s="36" customFormat="1" ht="12.75"/>
    <row r="82" s="36" customFormat="1" ht="12.75"/>
    <row r="83" s="36" customFormat="1" ht="12.75"/>
    <row r="84" s="36" customFormat="1" ht="12.75"/>
    <row r="85" s="36" customFormat="1" ht="12.75"/>
    <row r="86" s="36" customFormat="1" ht="12.75"/>
    <row r="87" s="36" customFormat="1" ht="12.75"/>
    <row r="88" s="36" customFormat="1" ht="12.75"/>
    <row r="89" s="36" customFormat="1" ht="12.75"/>
    <row r="90" s="36" customFormat="1" ht="12.75"/>
    <row r="91" s="36" customFormat="1" ht="12.75"/>
    <row r="92" s="36" customFormat="1" ht="12.75"/>
    <row r="93" s="36" customFormat="1" ht="12.75"/>
    <row r="94" s="36" customFormat="1" ht="12.75"/>
    <row r="95" s="36" customFormat="1" ht="12.75"/>
    <row r="96" s="36" customFormat="1" ht="12.75"/>
    <row r="97" s="36" customFormat="1" ht="12.75"/>
    <row r="98" s="36" customFormat="1" ht="12.75"/>
    <row r="99" s="36" customFormat="1" ht="12.75"/>
    <row r="100" s="36" customFormat="1" ht="12.75"/>
    <row r="101" s="36" customFormat="1" ht="12.75"/>
    <row r="102" s="36" customFormat="1" ht="12.75"/>
    <row r="103" s="36" customFormat="1" ht="12.75"/>
    <row r="104" s="36" customFormat="1" ht="12.75"/>
    <row r="105" s="36" customFormat="1" ht="12.75"/>
    <row r="106" s="36" customFormat="1" ht="12.75"/>
    <row r="107" s="36" customFormat="1" ht="12.75"/>
    <row r="108" s="36" customFormat="1" ht="12.75"/>
    <row r="109" s="36" customFormat="1" ht="12.75"/>
    <row r="110" s="36" customFormat="1" ht="12.75"/>
    <row r="111" s="36" customFormat="1" ht="12.75"/>
    <row r="112" s="36" customFormat="1" ht="12.75"/>
    <row r="113" s="36" customFormat="1" ht="12.75"/>
    <row r="114" s="36" customFormat="1" ht="12.75"/>
    <row r="115" s="36" customFormat="1" ht="12.75"/>
    <row r="116" s="36" customFormat="1" ht="12.75"/>
    <row r="117" s="36" customFormat="1" ht="12.75"/>
    <row r="118" s="36" customFormat="1" ht="12.75"/>
    <row r="119" s="36" customFormat="1" ht="12.75"/>
    <row r="120" s="36" customFormat="1" ht="12.75"/>
    <row r="121" s="36" customFormat="1" ht="12.75"/>
    <row r="122" s="36" customFormat="1" ht="12.75"/>
    <row r="123" s="36" customFormat="1" ht="12.75"/>
    <row r="124" s="36" customFormat="1" ht="12.75"/>
    <row r="125" s="36" customFormat="1" ht="12.75"/>
    <row r="126" s="36" customFormat="1" ht="12.75"/>
    <row r="127" s="36" customFormat="1" ht="12.75"/>
    <row r="128" s="36" customFormat="1" ht="12.75"/>
    <row r="129" s="36" customFormat="1" ht="12.75"/>
    <row r="130" s="36" customFormat="1" ht="12.75"/>
    <row r="131" s="36" customFormat="1" ht="12.75"/>
    <row r="132" s="36" customFormat="1" ht="12.75"/>
    <row r="133" s="36" customFormat="1" ht="12.75"/>
    <row r="134" s="36" customFormat="1" ht="12.75"/>
    <row r="135" s="36" customFormat="1" ht="12.75"/>
    <row r="136" s="36" customFormat="1" ht="12.75"/>
    <row r="137" s="36" customFormat="1" ht="12.75"/>
    <row r="138" s="36" customFormat="1" ht="12.75"/>
    <row r="139" s="36" customFormat="1" ht="12.75"/>
    <row r="140" s="36" customFormat="1" ht="12.75"/>
    <row r="141" s="36" customFormat="1" ht="12.75"/>
    <row r="142" s="36" customFormat="1" ht="12.75"/>
    <row r="143" s="36" customFormat="1" ht="12.75"/>
    <row r="144" s="36" customFormat="1" ht="12.75"/>
    <row r="145" s="36" customFormat="1" ht="12.75"/>
    <row r="146" s="36" customFormat="1" ht="12.75"/>
    <row r="147" s="36" customFormat="1" ht="12.75"/>
    <row r="148" s="36" customFormat="1" ht="12.75"/>
    <row r="149" s="36" customFormat="1" ht="12.75"/>
    <row r="150" s="36" customFormat="1" ht="12.75"/>
    <row r="151" s="36" customFormat="1" ht="12.75"/>
    <row r="152" s="36" customFormat="1" ht="12.75"/>
    <row r="153" s="36" customFormat="1" ht="12.75"/>
    <row r="154" s="36" customFormat="1" ht="12.75"/>
    <row r="155" s="36" customFormat="1" ht="12.75"/>
    <row r="156" s="36" customFormat="1" ht="12.75"/>
    <row r="157" s="36" customFormat="1" ht="12.75"/>
    <row r="158" s="36" customFormat="1" ht="12.75"/>
    <row r="159" s="36" customFormat="1" ht="12.75"/>
    <row r="160" s="36" customFormat="1" ht="12.75"/>
    <row r="161" s="36" customFormat="1" ht="12.75"/>
    <row r="162" s="36" customFormat="1" ht="12.75"/>
    <row r="163" s="36" customFormat="1" ht="12.75"/>
    <row r="164" s="36" customFormat="1" ht="12.75"/>
    <row r="165" s="36" customFormat="1" ht="12.75"/>
    <row r="166" s="36" customFormat="1" ht="12.75"/>
    <row r="167" s="36" customFormat="1" ht="12.75"/>
    <row r="168" s="36" customFormat="1" ht="12.75"/>
    <row r="169" s="36" customFormat="1" ht="12.75"/>
    <row r="170" s="36" customFormat="1" ht="12.75"/>
    <row r="171" s="36" customFormat="1" ht="12.75"/>
    <row r="172" s="36" customFormat="1" ht="12.75"/>
    <row r="173" s="36" customFormat="1" ht="12.75"/>
    <row r="174" s="36" customFormat="1" ht="12.75"/>
    <row r="175" s="36" customFormat="1" ht="12.75"/>
    <row r="176" s="36" customFormat="1" ht="12.75"/>
    <row r="177" s="36" customFormat="1" ht="12.75"/>
    <row r="178" s="36" customFormat="1" ht="12.75"/>
    <row r="179" s="36" customFormat="1" ht="12.75"/>
    <row r="180" s="36" customFormat="1" ht="12.75"/>
    <row r="181" s="36" customFormat="1" ht="12.75"/>
    <row r="182" s="36" customFormat="1" ht="12.75"/>
    <row r="183" s="36" customFormat="1" ht="12.75"/>
    <row r="184" s="36" customFormat="1" ht="12.75"/>
    <row r="185" s="36" customFormat="1" ht="12.75"/>
    <row r="186" s="36" customFormat="1" ht="12.75"/>
    <row r="187" s="36" customFormat="1" ht="12.75"/>
    <row r="188" s="36" customFormat="1" ht="12.75"/>
    <row r="189" s="36" customFormat="1" ht="12.75"/>
    <row r="190" s="36" customFormat="1" ht="12.75"/>
    <row r="191" s="36" customFormat="1" ht="12.75"/>
    <row r="192" s="36" customFormat="1" ht="12.75"/>
    <row r="193" s="36" customFormat="1" ht="12.75"/>
    <row r="194" s="36" customFormat="1" ht="12.75"/>
    <row r="195" s="36" customFormat="1" ht="12.75"/>
    <row r="196" s="36" customFormat="1" ht="12.75"/>
    <row r="197" s="36" customFormat="1" ht="12.75"/>
    <row r="198" s="36" customFormat="1" ht="12.75"/>
    <row r="199" s="36" customFormat="1" ht="12.75"/>
    <row r="200" s="36" customFormat="1" ht="12.75"/>
    <row r="201" s="36" customFormat="1" ht="12.75"/>
    <row r="202" s="36" customFormat="1" ht="12.75"/>
    <row r="203" s="36" customFormat="1" ht="12.75"/>
    <row r="204" s="36" customFormat="1" ht="12.75"/>
    <row r="205" s="36" customFormat="1" ht="12.75"/>
    <row r="206" s="36" customFormat="1" ht="12.75"/>
    <row r="207" s="36" customFormat="1" ht="12.75"/>
    <row r="208" s="36" customFormat="1" ht="12.75"/>
    <row r="209" s="36" customFormat="1" ht="12.75"/>
    <row r="210" s="36" customFormat="1" ht="12.75"/>
    <row r="211" s="36" customFormat="1" ht="12.75"/>
    <row r="212" s="36" customFormat="1" ht="12.75"/>
    <row r="213" s="36" customFormat="1" ht="12.75"/>
    <row r="214" s="36" customFormat="1" ht="12.75"/>
    <row r="215" s="36" customFormat="1" ht="12.75"/>
    <row r="216" s="36" customFormat="1" ht="12.75"/>
    <row r="217" s="36" customFormat="1" ht="12.75"/>
    <row r="218" s="36" customFormat="1" ht="12.75"/>
    <row r="219" s="36" customFormat="1" ht="12.75"/>
    <row r="220" s="36" customFormat="1" ht="12.75"/>
    <row r="221" s="36" customFormat="1" ht="12.75"/>
    <row r="222" s="36" customFormat="1" ht="12.75"/>
    <row r="223" s="36" customFormat="1" ht="12.75"/>
    <row r="224" s="36" customFormat="1" ht="12.75"/>
    <row r="225" s="36" customFormat="1" ht="12.75"/>
    <row r="226" s="36" customFormat="1" ht="12.75"/>
    <row r="227" s="36" customFormat="1" ht="12.75"/>
    <row r="228" s="36" customFormat="1" ht="12.75"/>
    <row r="229" s="36" customFormat="1" ht="12.75"/>
    <row r="230" s="36" customFormat="1" ht="12.75"/>
    <row r="231" s="36" customFormat="1" ht="12.75"/>
    <row r="232" s="36" customFormat="1" ht="12.75"/>
    <row r="233" s="36" customFormat="1" ht="12.75"/>
    <row r="234" s="36" customFormat="1" ht="12.75"/>
    <row r="235" s="36" customFormat="1" ht="12.75"/>
    <row r="236" s="36" customFormat="1" ht="12.75"/>
    <row r="237" s="36" customFormat="1" ht="12.75"/>
    <row r="238" s="36" customFormat="1" ht="12.75"/>
    <row r="239" s="36" customFormat="1" ht="12.75"/>
    <row r="240" s="36" customFormat="1" ht="12.75"/>
    <row r="241" s="36" customFormat="1" ht="12.75"/>
    <row r="242" s="36" customFormat="1" ht="12.75"/>
    <row r="243" s="36" customFormat="1" ht="12.75"/>
    <row r="244" s="36" customFormat="1" ht="12.75"/>
    <row r="245" s="36" customFormat="1" ht="12.75"/>
    <row r="246" s="36" customFormat="1" ht="12.75"/>
    <row r="247" s="36" customFormat="1" ht="12.75"/>
    <row r="248" s="36" customFormat="1" ht="12.75"/>
    <row r="249" s="36" customFormat="1" ht="12.75"/>
    <row r="250" s="36" customFormat="1" ht="12.75"/>
    <row r="251" s="36" customFormat="1" ht="12.75"/>
    <row r="252" s="36" customFormat="1" ht="12.75"/>
    <row r="253" s="36" customFormat="1" ht="12.75"/>
    <row r="254" s="36" customFormat="1" ht="12.75"/>
    <row r="255" s="36" customFormat="1" ht="12.75"/>
    <row r="256" s="36" customFormat="1" ht="12.75"/>
    <row r="257" s="36" customFormat="1" ht="12.75"/>
    <row r="258" s="36" customFormat="1" ht="12.75"/>
    <row r="259" s="36" customFormat="1" ht="12.75"/>
    <row r="260" s="36" customFormat="1" ht="12.75"/>
    <row r="261" s="36" customFormat="1" ht="12.75"/>
    <row r="262" s="36" customFormat="1" ht="12.75"/>
    <row r="263" s="36" customFormat="1" ht="12.75"/>
    <row r="264" s="36" customFormat="1" ht="12.75"/>
    <row r="265" s="36" customFormat="1" ht="12.75"/>
    <row r="266" s="36" customFormat="1" ht="12.75"/>
    <row r="267" s="36" customFormat="1" ht="12.75"/>
    <row r="268" s="36" customFormat="1" ht="12.75"/>
    <row r="269" s="36" customFormat="1" ht="12.75"/>
    <row r="270" s="36" customFormat="1" ht="12.75"/>
    <row r="271" s="36" customFormat="1" ht="12.75"/>
    <row r="272" s="36" customFormat="1" ht="12.75"/>
    <row r="273" s="36" customFormat="1" ht="12.75"/>
    <row r="274" s="36" customFormat="1" ht="12.75"/>
    <row r="275" s="36" customFormat="1" ht="12.75"/>
    <row r="276" s="36" customFormat="1" ht="12.75"/>
    <row r="277" s="36" customFormat="1" ht="12.75"/>
    <row r="278" s="36" customFormat="1" ht="12.75"/>
    <row r="279" s="36" customFormat="1" ht="12.75"/>
    <row r="280" s="36" customFormat="1" ht="12.75"/>
    <row r="281" s="36" customFormat="1" ht="12.75"/>
    <row r="282" s="36" customFormat="1" ht="12.75"/>
    <row r="283" s="36" customFormat="1" ht="12.75"/>
    <row r="284" s="36" customFormat="1" ht="12.75"/>
    <row r="285" s="36" customFormat="1" ht="12.75"/>
    <row r="286" s="36" customFormat="1" ht="12.75"/>
    <row r="287" s="36" customFormat="1" ht="12.75"/>
    <row r="288" s="36" customFormat="1" ht="12.75"/>
    <row r="289" s="36" customFormat="1" ht="12.75"/>
    <row r="290" s="36" customFormat="1" ht="12.75"/>
    <row r="291" s="36" customFormat="1" ht="12.75"/>
    <row r="292" s="36" customFormat="1" ht="12.75"/>
    <row r="293" s="36" customFormat="1" ht="12.75"/>
    <row r="294" s="36" customFormat="1" ht="12.75"/>
    <row r="295" s="36" customFormat="1" ht="12.75"/>
    <row r="296" s="36" customFormat="1" ht="12.75"/>
    <row r="297" s="36" customFormat="1" ht="12.75"/>
    <row r="298" s="36" customFormat="1" ht="12.75"/>
    <row r="299" s="36" customFormat="1" ht="12.75"/>
    <row r="300" s="36" customFormat="1" ht="12.75"/>
    <row r="301" s="36" customFormat="1" ht="12.75"/>
    <row r="302" s="36" customFormat="1" ht="12.75"/>
    <row r="303" s="36" customFormat="1" ht="12.75"/>
    <row r="304" s="36" customFormat="1" ht="12.75"/>
    <row r="305" s="36" customFormat="1" ht="12.75"/>
    <row r="306" s="36" customFormat="1" ht="12.75"/>
    <row r="307" s="36" customFormat="1" ht="12.75"/>
    <row r="308" s="36" customFormat="1" ht="12.75"/>
    <row r="309" s="36" customFormat="1" ht="12.75"/>
    <row r="310" s="36" customFormat="1" ht="12.75"/>
    <row r="311" s="36" customFormat="1" ht="12.75"/>
    <row r="312" s="36" customFormat="1" ht="12.75"/>
    <row r="313" s="36" customFormat="1" ht="12.75"/>
    <row r="314" s="36" customFormat="1" ht="12.75"/>
    <row r="315" s="36" customFormat="1" ht="12.75"/>
    <row r="316" s="36" customFormat="1" ht="12.75"/>
    <row r="317" s="36" customFormat="1" ht="12.75"/>
    <row r="318" s="36" customFormat="1" ht="12.75"/>
    <row r="319" s="36" customFormat="1" ht="12.75"/>
    <row r="320" s="36" customFormat="1" ht="12.75"/>
    <row r="321" s="36" customFormat="1" ht="12.75"/>
    <row r="322" s="36" customFormat="1" ht="12.75"/>
    <row r="323" s="36" customFormat="1" ht="12.75"/>
    <row r="324" s="36" customFormat="1" ht="12.75"/>
    <row r="325" s="36" customFormat="1" ht="12.75"/>
    <row r="326" s="36" customFormat="1" ht="12.75"/>
    <row r="327" s="36" customFormat="1" ht="12.75"/>
    <row r="328" s="36" customFormat="1" ht="12.75"/>
    <row r="329" s="36" customFormat="1" ht="12.75"/>
    <row r="330" s="36" customFormat="1" ht="12.75"/>
    <row r="331" s="36" customFormat="1" ht="12.75"/>
    <row r="332" s="36" customFormat="1" ht="12.75"/>
    <row r="333" s="36" customFormat="1" ht="12.75"/>
    <row r="334" s="36" customFormat="1" ht="12.75"/>
    <row r="335" s="36" customFormat="1" ht="12.75"/>
    <row r="336" s="36" customFormat="1" ht="12.75"/>
    <row r="337" s="36" customFormat="1" ht="12.75"/>
    <row r="338" s="36" customFormat="1" ht="12.75"/>
    <row r="339" s="36" customFormat="1" ht="12.75"/>
    <row r="340" s="36" customFormat="1" ht="12.75"/>
    <row r="341" s="36" customFormat="1" ht="12.75"/>
    <row r="342" s="36" customFormat="1" ht="12.75"/>
    <row r="343" s="36" customFormat="1" ht="12.75"/>
    <row r="344" s="36" customFormat="1" ht="12.75"/>
    <row r="345" s="36" customFormat="1" ht="12.75"/>
    <row r="346" s="36" customFormat="1" ht="12.75"/>
    <row r="347" s="36" customFormat="1" ht="12.75"/>
    <row r="348" s="36" customFormat="1" ht="12.75"/>
    <row r="349" s="36" customFormat="1" ht="12.75"/>
    <row r="350" s="36" customFormat="1" ht="12.75"/>
    <row r="351" s="36" customFormat="1" ht="12.75"/>
    <row r="352" s="36" customFormat="1" ht="12.75"/>
    <row r="353" s="36" customFormat="1" ht="12.75"/>
    <row r="354" s="36" customFormat="1" ht="12.75"/>
    <row r="355" s="36" customFormat="1" ht="12.75"/>
    <row r="356" s="36" customFormat="1" ht="12.75"/>
    <row r="357" s="36" customFormat="1" ht="12.75"/>
    <row r="358" s="36" customFormat="1" ht="12.75"/>
    <row r="359" s="36" customFormat="1" ht="12.75"/>
    <row r="360" s="36" customFormat="1" ht="12.75"/>
    <row r="361" s="36" customFormat="1" ht="12.75"/>
    <row r="362" s="36" customFormat="1" ht="12.75"/>
    <row r="363" s="36" customFormat="1" ht="12.75"/>
    <row r="364" s="36" customFormat="1" ht="12.75"/>
    <row r="365" s="36" customFormat="1" ht="12.75"/>
    <row r="366" s="36" customFormat="1" ht="12.75"/>
    <row r="367" s="36" customFormat="1" ht="12.75"/>
    <row r="368" s="36" customFormat="1" ht="12.75"/>
    <row r="369" s="36" customFormat="1" ht="12.75"/>
    <row r="370" s="36" customFormat="1" ht="12.75"/>
    <row r="371" s="36" customFormat="1" ht="12.75"/>
    <row r="372" s="36" customFormat="1" ht="12.75"/>
    <row r="373" s="36" customFormat="1" ht="12.75"/>
    <row r="374" s="36" customFormat="1" ht="12.75"/>
    <row r="375" s="36" customFormat="1" ht="12.75"/>
    <row r="376" s="36" customFormat="1" ht="12.75"/>
    <row r="377" s="36" customFormat="1" ht="12.75"/>
    <row r="378" s="36" customFormat="1" ht="12.75"/>
    <row r="379" s="36" customFormat="1" ht="12.75"/>
    <row r="380" s="36" customFormat="1" ht="12.75"/>
    <row r="381" s="36" customFormat="1" ht="12.75"/>
    <row r="382" s="36" customFormat="1" ht="12.75"/>
    <row r="383" s="36" customFormat="1" ht="12.75"/>
    <row r="384" s="36" customFormat="1" ht="12.75"/>
    <row r="385" s="36" customFormat="1" ht="12.75"/>
    <row r="386" s="36" customFormat="1" ht="12.75"/>
    <row r="387" s="36" customFormat="1" ht="12.75"/>
    <row r="388" s="36" customFormat="1" ht="12.75"/>
    <row r="389" s="36" customFormat="1" ht="12.75"/>
    <row r="390" s="36" customFormat="1" ht="12.75"/>
    <row r="391" s="36" customFormat="1" ht="12.75"/>
    <row r="392" s="36" customFormat="1" ht="12.75"/>
    <row r="393" s="36" customFormat="1" ht="12.75"/>
    <row r="394" s="36" customFormat="1" ht="12.75"/>
    <row r="395" s="36" customFormat="1" ht="12.75"/>
    <row r="396" s="36" customFormat="1" ht="12.75"/>
    <row r="397" s="36" customFormat="1" ht="12.75"/>
    <row r="398" s="36" customFormat="1" ht="12.75"/>
    <row r="399" s="36" customFormat="1" ht="12.75"/>
    <row r="400" s="36" customFormat="1" ht="12.75"/>
    <row r="401" s="36" customFormat="1" ht="12.75"/>
    <row r="402" s="36" customFormat="1" ht="12.75"/>
    <row r="403" s="36" customFormat="1" ht="12.75"/>
    <row r="404" s="36" customFormat="1" ht="12.75"/>
    <row r="405" s="36" customFormat="1" ht="12.75"/>
    <row r="406" s="36" customFormat="1" ht="12.75"/>
    <row r="407" s="36" customFormat="1" ht="12.75"/>
    <row r="408" s="36" customFormat="1" ht="12.75"/>
    <row r="409" s="36" customFormat="1" ht="12.75"/>
    <row r="410" s="36" customFormat="1" ht="12.75"/>
    <row r="411" s="36" customFormat="1" ht="12.75"/>
    <row r="412" s="36" customFormat="1" ht="12.75"/>
    <row r="413" s="36" customFormat="1" ht="12.75"/>
    <row r="414" s="36" customFormat="1" ht="12.75"/>
    <row r="415" s="36" customFormat="1" ht="12.75"/>
    <row r="416" s="36" customFormat="1" ht="12.75"/>
    <row r="417" s="36" customFormat="1" ht="12.75"/>
    <row r="418" s="36" customFormat="1" ht="12.75"/>
    <row r="419" s="36" customFormat="1" ht="12.75"/>
    <row r="420" s="36" customFormat="1" ht="12.75"/>
    <row r="421" s="36" customFormat="1" ht="12.75"/>
    <row r="422" s="36" customFormat="1" ht="12.75"/>
    <row r="423" s="36" customFormat="1" ht="12.75"/>
    <row r="424" s="36" customFormat="1" ht="12.75"/>
    <row r="425" s="36" customFormat="1" ht="12.75"/>
    <row r="426" s="36" customFormat="1" ht="12.75"/>
    <row r="427" s="36" customFormat="1" ht="12.75"/>
    <row r="428" s="36" customFormat="1" ht="12.75"/>
    <row r="429" s="36" customFormat="1" ht="12.75"/>
    <row r="430" s="36" customFormat="1" ht="12.75"/>
    <row r="431" s="36" customFormat="1" ht="12.75"/>
    <row r="432" s="36" customFormat="1" ht="12.75"/>
    <row r="433" s="36" customFormat="1" ht="12.75"/>
    <row r="434" s="36" customFormat="1" ht="12.75"/>
    <row r="435" s="36" customFormat="1" ht="12.75"/>
    <row r="436" s="36" customFormat="1" ht="12.75"/>
    <row r="437" s="36" customFormat="1" ht="12.75"/>
    <row r="438" s="36" customFormat="1" ht="12.75"/>
    <row r="439" s="36" customFormat="1" ht="12.75"/>
    <row r="440" s="36" customFormat="1" ht="12.75"/>
    <row r="441" s="36" customFormat="1" ht="12.75"/>
    <row r="442" s="36" customFormat="1" ht="12.75"/>
    <row r="443" s="36" customFormat="1" ht="12.75"/>
    <row r="444" s="36" customFormat="1" ht="12.75"/>
    <row r="445" s="36" customFormat="1" ht="12.75"/>
    <row r="446" s="36" customFormat="1" ht="12.75"/>
    <row r="447" s="36" customFormat="1" ht="12.75"/>
    <row r="448" s="36" customFormat="1" ht="12.75"/>
    <row r="449" s="36" customFormat="1" ht="12.75"/>
    <row r="450" s="36" customFormat="1" ht="12.75"/>
    <row r="451" s="36" customFormat="1" ht="12.75"/>
    <row r="452" s="36" customFormat="1" ht="12.75"/>
    <row r="453" s="36" customFormat="1" ht="12.75"/>
    <row r="454" s="36" customFormat="1" ht="12.75"/>
    <row r="455" s="36" customFormat="1" ht="12.75"/>
    <row r="456" s="36" customFormat="1" ht="12.75"/>
    <row r="457" s="36" customFormat="1" ht="12.75"/>
    <row r="458" s="36" customFormat="1" ht="12.75"/>
    <row r="459" s="36" customFormat="1" ht="12.75"/>
    <row r="460" s="36" customFormat="1" ht="12.75"/>
    <row r="461" s="36" customFormat="1" ht="12.75"/>
    <row r="462" s="36" customFormat="1" ht="12.75"/>
    <row r="463" s="36" customFormat="1" ht="12.75"/>
    <row r="464" s="36" customFormat="1" ht="12.75"/>
    <row r="465" s="36" customFormat="1" ht="12.75"/>
    <row r="466" s="36" customFormat="1" ht="12.75"/>
    <row r="467" s="36" customFormat="1" ht="12.75"/>
    <row r="468" s="36" customFormat="1" ht="12.75"/>
    <row r="469" s="36" customFormat="1" ht="12.75"/>
    <row r="470" s="36" customFormat="1" ht="12.75"/>
    <row r="471" s="36" customFormat="1" ht="12.75"/>
    <row r="472" s="36" customFormat="1" ht="12.75"/>
    <row r="473" s="36" customFormat="1" ht="12.75"/>
    <row r="474" s="36" customFormat="1" ht="12.75"/>
    <row r="475" s="36" customFormat="1" ht="12.75"/>
    <row r="476" s="36" customFormat="1" ht="12.75"/>
    <row r="477" s="36" customFormat="1" ht="12.75"/>
    <row r="478" s="36" customFormat="1" ht="12.75"/>
    <row r="479" s="36" customFormat="1" ht="12.75"/>
    <row r="480" s="36" customFormat="1" ht="12.75"/>
    <row r="481" s="36" customFormat="1" ht="12.75"/>
    <row r="482" s="36" customFormat="1" ht="12.75"/>
    <row r="483" s="36" customFormat="1" ht="12.75"/>
    <row r="484" s="36" customFormat="1" ht="12.75"/>
    <row r="485" s="36" customFormat="1" ht="12.75"/>
    <row r="486" s="36" customFormat="1" ht="12.75"/>
    <row r="487" s="36" customFormat="1" ht="12.75"/>
    <row r="488" s="36" customFormat="1" ht="12.75"/>
    <row r="489" s="36" customFormat="1" ht="12.75"/>
    <row r="490" s="36" customFormat="1" ht="12.75"/>
    <row r="491" s="36" customFormat="1" ht="12.75"/>
    <row r="492" s="36" customFormat="1" ht="12.75"/>
    <row r="493" s="36" customFormat="1" ht="12.75"/>
    <row r="494" s="36" customFormat="1" ht="12.75"/>
    <row r="495" s="36" customFormat="1" ht="12.75"/>
    <row r="496" s="36" customFormat="1" ht="12.75"/>
    <row r="497" s="36" customFormat="1" ht="12.75"/>
    <row r="498" s="36" customFormat="1" ht="12.75"/>
    <row r="499" s="36" customFormat="1" ht="12.75"/>
    <row r="500" s="36" customFormat="1" ht="12.75"/>
    <row r="501" s="36" customFormat="1" ht="12.75"/>
    <row r="502" s="36" customFormat="1" ht="12.75"/>
    <row r="503" s="36" customFormat="1" ht="12.75"/>
    <row r="504" s="36" customFormat="1" ht="12.75"/>
    <row r="505" s="36" customFormat="1" ht="12.75"/>
    <row r="506" s="36" customFormat="1" ht="12.75"/>
    <row r="507" s="36" customFormat="1" ht="12.75"/>
    <row r="508" s="36" customFormat="1" ht="12.75"/>
    <row r="509" s="36" customFormat="1" ht="12.75"/>
    <row r="510" s="36" customFormat="1" ht="12.75"/>
    <row r="511" s="36" customFormat="1" ht="12.75"/>
    <row r="512" s="36" customFormat="1" ht="12.75"/>
    <row r="513" s="36" customFormat="1" ht="12.75"/>
    <row r="514" s="36" customFormat="1" ht="12.75"/>
    <row r="515" s="36" customFormat="1" ht="12.75"/>
    <row r="516" s="36" customFormat="1" ht="12.75"/>
    <row r="517" s="36" customFormat="1" ht="12.75"/>
    <row r="518" s="36" customFormat="1" ht="12.75"/>
    <row r="519" s="36" customFormat="1" ht="12.75"/>
    <row r="520" s="36" customFormat="1" ht="12.75"/>
    <row r="521" s="36" customFormat="1" ht="12.75"/>
    <row r="522" s="36" customFormat="1" ht="12.75"/>
    <row r="523" s="36" customFormat="1" ht="12.75"/>
    <row r="524" s="36" customFormat="1" ht="12.75"/>
    <row r="525" s="36" customFormat="1" ht="12.75"/>
    <row r="526" s="36" customFormat="1" ht="12.75"/>
    <row r="527" s="36" customFormat="1" ht="12.75"/>
    <row r="528" s="36" customFormat="1" ht="12.75"/>
    <row r="529" s="36" customFormat="1" ht="12.75"/>
    <row r="530" s="36" customFormat="1" ht="12.75"/>
    <row r="531" s="36" customFormat="1" ht="12.75"/>
    <row r="532" s="36" customFormat="1" ht="12.75"/>
    <row r="533" s="36" customFormat="1" ht="12.75"/>
    <row r="534" s="36" customFormat="1" ht="12.75"/>
    <row r="535" s="36" customFormat="1" ht="12.75"/>
    <row r="536" s="36" customFormat="1" ht="12.75"/>
    <row r="537" s="36" customFormat="1" ht="12.75"/>
    <row r="538" s="36" customFormat="1" ht="12.75"/>
    <row r="539" s="36" customFormat="1" ht="12.75"/>
    <row r="540" s="36" customFormat="1" ht="12.75"/>
    <row r="541" s="36" customFormat="1" ht="12.75"/>
    <row r="542" s="36" customFormat="1" ht="12.75"/>
    <row r="543" s="36" customFormat="1" ht="12.75"/>
    <row r="544" s="36" customFormat="1" ht="12.75"/>
    <row r="545" s="36" customFormat="1" ht="12.75"/>
    <row r="546" s="36" customFormat="1" ht="12.75"/>
    <row r="547" s="36" customFormat="1" ht="12.75"/>
    <row r="548" s="36" customFormat="1" ht="12.75"/>
    <row r="549" s="36" customFormat="1" ht="12.75"/>
    <row r="550" s="36" customFormat="1" ht="12.75"/>
    <row r="551" s="36" customFormat="1" ht="12.75"/>
    <row r="552" s="36" customFormat="1" ht="12.75"/>
    <row r="553" s="36" customFormat="1" ht="12.75"/>
    <row r="554" s="36" customFormat="1" ht="12.75"/>
    <row r="555" s="36" customFormat="1" ht="12.75"/>
    <row r="556" s="36" customFormat="1" ht="12.75"/>
    <row r="557" s="36" customFormat="1" ht="12.75"/>
    <row r="558" s="36" customFormat="1" ht="12.75"/>
    <row r="559" s="36" customFormat="1" ht="12.75"/>
    <row r="560" s="36" customFormat="1" ht="12.75"/>
    <row r="561" s="36" customFormat="1" ht="12.75"/>
    <row r="562" s="36" customFormat="1" ht="12.75"/>
    <row r="563" s="36" customFormat="1" ht="12.75"/>
    <row r="564" s="36" customFormat="1" ht="12.75"/>
    <row r="565" s="36" customFormat="1" ht="12.75"/>
    <row r="566" s="36" customFormat="1" ht="12.75"/>
    <row r="567" s="36" customFormat="1" ht="12.75"/>
    <row r="568" s="36" customFormat="1" ht="12.75"/>
    <row r="569" s="36" customFormat="1" ht="12.75"/>
    <row r="570" s="36" customFormat="1" ht="12.75"/>
    <row r="571" s="36" customFormat="1" ht="12.75"/>
    <row r="572" s="36" customFormat="1" ht="12.75"/>
    <row r="573" s="36" customFormat="1" ht="12.75"/>
    <row r="574" s="36" customFormat="1" ht="12.75"/>
    <row r="575" s="36" customFormat="1" ht="12.75"/>
    <row r="576" s="36" customFormat="1" ht="12.75"/>
    <row r="577" s="36" customFormat="1" ht="12.75"/>
    <row r="578" s="36" customFormat="1" ht="12.75"/>
    <row r="579" s="36" customFormat="1" ht="12.75"/>
    <row r="580" s="36" customFormat="1" ht="12.75"/>
    <row r="581" s="36" customFormat="1" ht="12.75"/>
    <row r="582" s="36" customFormat="1" ht="12.75"/>
    <row r="583" s="36" customFormat="1" ht="12.75"/>
    <row r="584" s="36" customFormat="1" ht="12.75"/>
    <row r="585" s="36" customFormat="1" ht="12.75"/>
    <row r="586" s="36" customFormat="1" ht="12.75"/>
    <row r="587" s="36" customFormat="1" ht="12.75"/>
    <row r="588" s="36" customFormat="1" ht="12.75"/>
    <row r="589" s="36" customFormat="1" ht="12.75"/>
    <row r="590" s="36" customFormat="1" ht="12.75"/>
    <row r="591" s="36" customFormat="1" ht="12.75"/>
    <row r="592" s="36" customFormat="1" ht="12.75"/>
    <row r="593" s="36" customFormat="1" ht="12.75"/>
    <row r="594" s="36" customFormat="1" ht="12.75"/>
    <row r="595" s="36" customFormat="1" ht="12.75"/>
    <row r="596" s="36" customFormat="1" ht="12.75"/>
    <row r="597" s="36" customFormat="1" ht="12.75"/>
    <row r="598" s="36" customFormat="1" ht="12.75"/>
    <row r="599" s="36" customFormat="1" ht="12.75"/>
    <row r="600" s="36" customFormat="1" ht="12.75"/>
    <row r="601" s="36" customFormat="1" ht="12.75"/>
    <row r="602" s="36" customFormat="1" ht="12.75"/>
    <row r="603" s="36" customFormat="1" ht="12.75"/>
    <row r="604" s="36" customFormat="1" ht="12.75"/>
    <row r="605" s="36" customFormat="1" ht="12.75"/>
    <row r="606" s="36" customFormat="1" ht="12.75"/>
    <row r="607" s="36" customFormat="1" ht="12.75"/>
    <row r="608" s="36" customFormat="1" ht="12.75"/>
    <row r="609" s="36" customFormat="1" ht="12.75"/>
    <row r="610" s="36" customFormat="1" ht="12.75"/>
    <row r="611" s="36" customFormat="1" ht="12.75"/>
    <row r="612" s="36" customFormat="1" ht="12.75"/>
    <row r="613" s="36" customFormat="1" ht="12.75"/>
    <row r="614" s="36" customFormat="1" ht="12.75"/>
    <row r="615" s="36" customFormat="1" ht="12.75"/>
    <row r="616" s="36" customFormat="1" ht="12.75"/>
    <row r="617" s="36" customFormat="1" ht="12.75"/>
    <row r="618" s="36" customFormat="1" ht="12.75"/>
    <row r="619" s="36" customFormat="1" ht="12.75"/>
    <row r="620" s="36" customFormat="1" ht="12.75"/>
    <row r="621" s="36" customFormat="1" ht="12.75"/>
    <row r="622" s="36" customFormat="1" ht="12.75"/>
    <row r="623" s="36" customFormat="1" ht="12.75"/>
    <row r="624" s="36" customFormat="1" ht="12.75"/>
    <row r="625" s="36" customFormat="1" ht="12.75"/>
    <row r="626" s="36" customFormat="1" ht="12.75"/>
    <row r="627" s="36" customFormat="1" ht="12.75"/>
    <row r="628" s="36" customFormat="1" ht="12.75"/>
    <row r="629" s="36" customFormat="1" ht="12.75"/>
    <row r="630" s="36" customFormat="1" ht="12.75"/>
    <row r="631" s="36" customFormat="1" ht="12.75"/>
    <row r="632" s="36" customFormat="1" ht="12.75"/>
    <row r="633" s="36" customFormat="1" ht="12.75"/>
    <row r="634" s="36" customFormat="1" ht="12.75"/>
    <row r="635" s="36" customFormat="1" ht="12.75"/>
    <row r="636" s="36" customFormat="1" ht="12.75"/>
    <row r="637" s="36" customFormat="1" ht="12.75"/>
    <row r="638" s="36" customFormat="1" ht="12.75"/>
    <row r="639" s="36" customFormat="1" ht="12.75"/>
    <row r="640" s="36" customFormat="1" ht="12.75"/>
    <row r="641" s="36" customFormat="1" ht="12.75"/>
    <row r="642" s="36" customFormat="1" ht="12.75"/>
    <row r="643" s="36" customFormat="1" ht="12.75"/>
    <row r="644" s="36" customFormat="1" ht="12.75"/>
    <row r="645" s="36" customFormat="1" ht="12.75"/>
    <row r="646" s="36" customFormat="1" ht="12.75"/>
    <row r="647" s="36" customFormat="1" ht="12.75"/>
    <row r="648" s="36" customFormat="1" ht="12.75"/>
    <row r="649" s="36" customFormat="1" ht="12.75"/>
    <row r="650" s="36" customFormat="1" ht="12.75"/>
    <row r="651" s="36" customFormat="1" ht="12.75"/>
    <row r="652" s="36" customFormat="1" ht="12.75"/>
    <row r="653" s="36" customFormat="1" ht="12.75"/>
    <row r="654" s="36" customFormat="1" ht="12.75"/>
    <row r="655" s="36" customFormat="1" ht="12.75"/>
    <row r="656" s="36" customFormat="1" ht="12.75"/>
    <row r="657" s="36" customFormat="1" ht="12.75"/>
    <row r="658" s="36" customFormat="1" ht="12.75"/>
    <row r="659" s="36" customFormat="1" ht="12.75"/>
    <row r="660" s="36" customFormat="1" ht="12.75"/>
    <row r="661" s="36" customFormat="1" ht="12.75"/>
    <row r="662" s="36" customFormat="1" ht="12.75"/>
    <row r="663" s="36" customFormat="1" ht="12.75"/>
    <row r="664" s="36" customFormat="1" ht="12.75"/>
    <row r="665" s="36" customFormat="1" ht="12.75"/>
    <row r="666" s="36" customFormat="1" ht="12.75"/>
    <row r="667" s="36" customFormat="1" ht="12.75"/>
    <row r="668" s="36" customFormat="1" ht="12.75"/>
    <row r="669" s="36" customFormat="1" ht="12.75"/>
    <row r="670" s="36" customFormat="1" ht="12.75"/>
    <row r="671" s="36" customFormat="1" ht="12.75"/>
    <row r="672" s="36" customFormat="1" ht="12.75"/>
    <row r="673" s="36" customFormat="1" ht="12.75"/>
    <row r="674" s="36" customFormat="1" ht="12.75"/>
    <row r="675" s="36" customFormat="1" ht="12.75"/>
    <row r="676" s="36" customFormat="1" ht="12.75"/>
    <row r="677" s="36" customFormat="1" ht="12.75"/>
    <row r="678" s="36" customFormat="1" ht="12.75"/>
    <row r="679" s="36" customFormat="1" ht="12.75"/>
    <row r="680" s="36" customFormat="1" ht="12.75"/>
    <row r="681" s="36" customFormat="1" ht="12.75"/>
    <row r="682" s="36" customFormat="1" ht="12.75"/>
    <row r="683" s="36" customFormat="1" ht="12.75"/>
    <row r="684" s="36" customFormat="1" ht="12.75"/>
    <row r="685" s="36" customFormat="1" ht="12.75"/>
    <row r="686" s="36" customFormat="1" ht="12.75"/>
    <row r="687" s="36" customFormat="1" ht="12.75"/>
    <row r="688" s="36" customFormat="1" ht="12.75"/>
    <row r="689" s="36" customFormat="1" ht="12.75"/>
    <row r="690" s="36" customFormat="1" ht="12.75"/>
    <row r="691" s="36" customFormat="1" ht="12.75"/>
    <row r="692" s="36" customFormat="1" ht="12.75"/>
    <row r="693" s="36" customFormat="1" ht="12.75"/>
    <row r="694" s="36" customFormat="1" ht="12.75"/>
    <row r="695" s="36" customFormat="1" ht="12.75"/>
    <row r="696" s="36" customFormat="1" ht="12.75"/>
    <row r="697" s="36" customFormat="1" ht="12.75"/>
    <row r="698" s="36" customFormat="1" ht="12.75"/>
    <row r="699" s="36" customFormat="1" ht="12.75"/>
    <row r="700" s="36" customFormat="1" ht="12.75"/>
    <row r="701" s="36" customFormat="1" ht="12.75"/>
    <row r="702" s="36" customFormat="1" ht="12.75"/>
    <row r="703" s="36" customFormat="1" ht="12.75"/>
    <row r="704" s="36" customFormat="1" ht="12.75"/>
    <row r="705" s="36" customFormat="1" ht="12.75"/>
    <row r="706" s="36" customFormat="1" ht="12.75"/>
    <row r="707" s="36" customFormat="1" ht="12.75"/>
    <row r="708" s="36" customFormat="1" ht="12.75"/>
    <row r="709" s="36" customFormat="1" ht="12.75"/>
    <row r="710" s="36" customFormat="1" ht="12.75"/>
    <row r="711" s="36" customFormat="1" ht="12.75"/>
    <row r="712" s="36" customFormat="1" ht="12.75"/>
    <row r="713" s="36" customFormat="1" ht="12.75"/>
    <row r="714" s="36" customFormat="1" ht="12.75"/>
    <row r="715" s="36" customFormat="1" ht="12.75"/>
    <row r="716" s="36" customFormat="1" ht="12.75"/>
    <row r="717" s="36" customFormat="1" ht="12.75"/>
    <row r="718" s="36" customFormat="1" ht="12.75"/>
    <row r="719" s="36" customFormat="1" ht="12.75"/>
    <row r="720" s="36" customFormat="1" ht="12.75"/>
    <row r="721" s="36" customFormat="1" ht="12.75"/>
    <row r="722" s="36" customFormat="1" ht="12.75"/>
    <row r="723" s="36" customFormat="1" ht="12.75"/>
    <row r="724" s="36" customFormat="1" ht="12.75"/>
    <row r="725" s="36" customFormat="1" ht="12.75"/>
    <row r="726" s="36" customFormat="1" ht="12.75"/>
    <row r="727" s="36" customFormat="1" ht="12.75"/>
    <row r="728" s="36" customFormat="1" ht="12.75"/>
    <row r="729" s="36" customFormat="1" ht="12.75"/>
    <row r="730" s="36" customFormat="1" ht="12.75"/>
    <row r="731" s="36" customFormat="1" ht="12.75"/>
    <row r="732" s="36" customFormat="1" ht="12.75"/>
    <row r="733" s="36" customFormat="1" ht="12.75"/>
    <row r="734" s="36" customFormat="1" ht="12.75"/>
    <row r="735" s="36" customFormat="1" ht="12.75"/>
    <row r="736" s="36" customFormat="1" ht="12.75"/>
    <row r="737" s="36" customFormat="1" ht="12.75"/>
    <row r="738" s="36" customFormat="1" ht="12.75"/>
    <row r="739" s="36" customFormat="1" ht="12.75"/>
    <row r="740" s="36" customFormat="1" ht="12.75"/>
    <row r="741" s="36" customFormat="1" ht="12.75"/>
    <row r="742" s="36" customFormat="1" ht="12.75"/>
    <row r="743" s="36" customFormat="1" ht="12.75"/>
    <row r="744" s="36" customFormat="1" ht="12.75"/>
    <row r="745" s="36" customFormat="1" ht="12.75"/>
    <row r="746" s="36" customFormat="1" ht="12.75"/>
    <row r="747" s="36" customFormat="1" ht="12.75"/>
    <row r="748" s="36" customFormat="1" ht="12.75"/>
    <row r="749" s="36" customFormat="1" ht="12.75"/>
    <row r="750" s="36" customFormat="1" ht="12.75"/>
    <row r="751" s="36" customFormat="1" ht="12.75"/>
    <row r="752" s="36" customFormat="1" ht="12.75"/>
    <row r="753" s="36" customFormat="1" ht="12.75"/>
    <row r="754" s="36" customFormat="1" ht="12.75"/>
    <row r="755" s="36" customFormat="1" ht="12.75"/>
    <row r="756" s="36" customFormat="1" ht="12.75"/>
    <row r="757" s="36" customFormat="1" ht="12.75"/>
    <row r="758" s="36" customFormat="1" ht="12.75"/>
    <row r="759" s="36" customFormat="1" ht="12.75"/>
    <row r="760" s="36" customFormat="1" ht="12.75"/>
    <row r="761" s="36" customFormat="1" ht="12.75"/>
    <row r="762" s="36" customFormat="1" ht="12.75"/>
    <row r="763" s="36" customFormat="1" ht="12.75"/>
    <row r="764" s="36" customFormat="1" ht="12.75"/>
    <row r="765" s="36" customFormat="1" ht="12.75"/>
    <row r="766" s="36" customFormat="1" ht="12.75"/>
    <row r="767" s="36" customFormat="1" ht="12.75"/>
    <row r="768" s="36" customFormat="1" ht="12.75"/>
    <row r="769" s="36" customFormat="1" ht="12.75"/>
    <row r="770" s="36" customFormat="1" ht="12.75"/>
    <row r="771" s="36" customFormat="1" ht="12.75"/>
    <row r="772" s="36" customFormat="1" ht="12.75"/>
    <row r="773" s="36" customFormat="1" ht="12.75"/>
    <row r="774" s="36" customFormat="1" ht="12.75"/>
    <row r="775" s="36" customFormat="1" ht="12.75"/>
    <row r="776" s="36" customFormat="1" ht="12.75"/>
    <row r="777" s="36" customFormat="1" ht="12.75"/>
    <row r="778" s="36" customFormat="1" ht="12.75"/>
    <row r="779" s="36" customFormat="1" ht="12.75"/>
    <row r="780" s="36" customFormat="1" ht="12.75"/>
    <row r="781" s="36" customFormat="1" ht="12.75"/>
    <row r="782" s="36" customFormat="1" ht="12.75"/>
    <row r="783" s="36" customFormat="1" ht="12.75"/>
    <row r="784" s="36" customFormat="1" ht="12.75"/>
    <row r="785" s="36" customFormat="1" ht="12.75"/>
    <row r="786" s="36" customFormat="1" ht="12.75"/>
    <row r="787" s="36" customFormat="1" ht="12.75"/>
    <row r="788" s="36" customFormat="1" ht="12.75"/>
    <row r="789" s="36" customFormat="1" ht="12.75"/>
    <row r="790" s="36" customFormat="1" ht="12.75"/>
    <row r="791" s="36" customFormat="1" ht="12.75"/>
    <row r="792" s="36" customFormat="1" ht="12.75"/>
    <row r="793" s="36" customFormat="1" ht="12.75"/>
    <row r="794" s="36" customFormat="1" ht="12.75"/>
    <row r="795" s="36" customFormat="1" ht="12.75"/>
    <row r="796" s="36" customFormat="1" ht="12.75"/>
    <row r="797" s="36" customFormat="1" ht="12.75"/>
    <row r="798" s="36" customFormat="1" ht="12.75"/>
    <row r="799" s="36" customFormat="1" ht="12.75"/>
    <row r="800" s="36" customFormat="1" ht="12.75"/>
    <row r="801" s="36" customFormat="1" ht="12.75"/>
    <row r="802" s="36" customFormat="1" ht="12.75"/>
    <row r="803" s="36" customFormat="1" ht="12.75"/>
    <row r="804" s="36" customFormat="1" ht="12.75"/>
    <row r="805" s="36" customFormat="1" ht="12.75"/>
    <row r="806" s="36" customFormat="1" ht="12.75"/>
    <row r="807" s="36" customFormat="1" ht="12.75"/>
    <row r="808" s="36" customFormat="1" ht="12.75"/>
    <row r="809" s="36" customFormat="1" ht="12.75"/>
    <row r="810" s="36" customFormat="1" ht="12.75"/>
    <row r="811" s="36" customFormat="1" ht="12.75"/>
    <row r="812" s="36" customFormat="1" ht="12.75"/>
    <row r="813" s="36" customFormat="1" ht="12.75"/>
    <row r="814" s="36" customFormat="1" ht="12.75"/>
    <row r="815" s="36" customFormat="1" ht="12.75"/>
    <row r="816" s="36" customFormat="1" ht="12.75"/>
    <row r="817" s="36" customFormat="1" ht="12.75"/>
    <row r="818" s="36" customFormat="1" ht="12.75"/>
    <row r="819" s="36" customFormat="1" ht="12.75"/>
    <row r="820" s="36" customFormat="1" ht="12.75"/>
    <row r="821" s="36" customFormat="1" ht="12.75"/>
    <row r="822" s="36" customFormat="1" ht="12.75"/>
    <row r="823" s="36" customFormat="1" ht="12.75"/>
    <row r="824" s="36" customFormat="1" ht="12.75"/>
    <row r="825" s="36" customFormat="1" ht="12.75"/>
    <row r="826" s="36" customFormat="1" ht="12.75"/>
    <row r="827" s="36" customFormat="1" ht="12.75"/>
    <row r="828" s="36" customFormat="1" ht="12.75"/>
    <row r="829" s="36" customFormat="1" ht="12.75"/>
    <row r="830" s="36" customFormat="1" ht="12.75"/>
    <row r="831" s="36" customFormat="1" ht="12.75"/>
    <row r="832" s="36" customFormat="1" ht="12.75"/>
    <row r="833" s="36" customFormat="1" ht="12.75"/>
    <row r="834" s="36" customFormat="1" ht="12.75"/>
    <row r="835" s="36" customFormat="1" ht="12.75"/>
    <row r="836" s="36" customFormat="1" ht="12.75"/>
    <row r="837" s="36" customFormat="1" ht="12.75"/>
    <row r="838" s="36" customFormat="1" ht="12.75"/>
    <row r="839" s="36" customFormat="1" ht="12.75"/>
    <row r="840" s="36" customFormat="1" ht="12.75"/>
    <row r="841" s="36" customFormat="1" ht="12.75"/>
    <row r="842" s="36" customFormat="1" ht="12.75"/>
    <row r="843" s="36" customFormat="1" ht="12.75"/>
    <row r="844" s="36" customFormat="1" ht="12.75"/>
    <row r="845" s="36" customFormat="1" ht="12.75"/>
    <row r="846" s="36" customFormat="1" ht="12.75"/>
    <row r="847" s="36" customFormat="1" ht="12.75"/>
    <row r="848" s="36" customFormat="1" ht="12.75"/>
    <row r="849" s="36" customFormat="1" ht="12.75"/>
    <row r="850" s="36" customFormat="1" ht="12.75"/>
    <row r="851" s="36" customFormat="1" ht="12.75"/>
    <row r="852" s="36" customFormat="1" ht="12.75"/>
    <row r="853" s="36" customFormat="1" ht="12.75"/>
    <row r="854" s="36" customFormat="1" ht="12.75"/>
    <row r="855" s="36" customFormat="1" ht="12.75"/>
    <row r="856" s="36" customFormat="1" ht="12.75"/>
    <row r="857" s="36" customFormat="1" ht="12.75"/>
    <row r="858" s="36" customFormat="1" ht="12.75"/>
    <row r="859" s="36" customFormat="1" ht="12.75"/>
    <row r="860" s="36" customFormat="1" ht="12.75"/>
    <row r="861" s="36" customFormat="1" ht="12.75"/>
    <row r="862" s="36" customFormat="1" ht="12.75"/>
    <row r="863" s="36" customFormat="1" ht="12.75"/>
    <row r="864" s="36" customFormat="1" ht="12.75"/>
    <row r="865" s="36" customFormat="1" ht="12.75"/>
    <row r="866" s="36" customFormat="1" ht="12.75"/>
    <row r="867" s="36" customFormat="1" ht="12.75"/>
    <row r="868" s="36" customFormat="1" ht="12.75"/>
    <row r="869" s="36" customFormat="1" ht="12.75"/>
    <row r="870" s="36" customFormat="1" ht="12.75"/>
    <row r="871" s="36" customFormat="1" ht="12.75"/>
    <row r="872" s="36" customFormat="1" ht="12.75"/>
    <row r="873" s="36" customFormat="1" ht="12.75"/>
    <row r="874" s="36" customFormat="1" ht="12.75"/>
    <row r="875" s="36" customFormat="1" ht="12.75"/>
    <row r="876" s="36" customFormat="1" ht="12.75"/>
    <row r="877" s="36" customFormat="1" ht="12.75"/>
    <row r="878" s="36" customFormat="1" ht="12.75"/>
    <row r="879" s="36" customFormat="1" ht="12.75"/>
    <row r="880" s="36" customFormat="1" ht="12.75"/>
    <row r="881" s="36" customFormat="1" ht="12.75"/>
    <row r="882" s="36" customFormat="1" ht="12.75"/>
    <row r="883" s="36" customFormat="1" ht="12.75"/>
    <row r="884" s="36" customFormat="1" ht="12.75"/>
    <row r="885" s="36" customFormat="1" ht="12.75"/>
    <row r="886" s="36" customFormat="1" ht="12.75"/>
    <row r="887" s="36" customFormat="1" ht="12.75"/>
    <row r="888" s="36" customFormat="1" ht="12.75"/>
    <row r="889" s="36" customFormat="1" ht="12.75"/>
    <row r="890" s="36" customFormat="1" ht="12.75"/>
    <row r="891" s="36" customFormat="1" ht="12.75"/>
    <row r="892" s="36" customFormat="1" ht="12.75"/>
    <row r="893" s="36" customFormat="1" ht="12.75"/>
    <row r="894" s="36" customFormat="1" ht="12.75"/>
    <row r="895" s="36" customFormat="1" ht="12.75"/>
    <row r="896" s="36" customFormat="1" ht="12.75"/>
    <row r="897" s="36" customFormat="1" ht="12.75"/>
    <row r="898" s="36" customFormat="1" ht="12.75"/>
    <row r="899" s="36" customFormat="1" ht="12.75"/>
    <row r="900" s="36" customFormat="1" ht="12.75"/>
    <row r="901" s="36" customFormat="1" ht="12.75"/>
    <row r="902" s="36" customFormat="1" ht="12.75"/>
    <row r="903" s="36" customFormat="1" ht="12.75"/>
    <row r="904" s="36" customFormat="1" ht="12.75"/>
    <row r="905" s="36" customFormat="1" ht="12.75"/>
    <row r="906" s="36" customFormat="1" ht="12.75"/>
    <row r="907" s="36" customFormat="1" ht="12.75"/>
    <row r="908" s="36" customFormat="1" ht="12.75"/>
    <row r="909" s="36" customFormat="1" ht="12.75"/>
    <row r="910" s="36" customFormat="1" ht="12.75"/>
    <row r="911" s="36" customFormat="1" ht="12.75"/>
    <row r="912" s="36" customFormat="1" ht="12.75"/>
    <row r="913" s="36" customFormat="1" ht="12.75"/>
    <row r="914" s="36" customFormat="1" ht="12.75"/>
    <row r="915" s="36" customFormat="1" ht="12.75"/>
    <row r="916" s="36" customFormat="1" ht="12.75"/>
    <row r="917" s="36" customFormat="1" ht="12.75"/>
    <row r="918" s="36" customFormat="1" ht="12.75"/>
    <row r="919" s="36" customFormat="1" ht="12.75"/>
    <row r="920" s="36" customFormat="1" ht="12.75"/>
    <row r="921" s="36" customFormat="1" ht="12.75"/>
    <row r="922" s="36" customFormat="1" ht="12.75"/>
    <row r="923" s="36" customFormat="1" ht="12.75"/>
    <row r="924" s="36" customFormat="1" ht="12.75"/>
    <row r="925" s="36" customFormat="1" ht="12.75"/>
    <row r="926" s="36" customFormat="1" ht="12.75"/>
    <row r="927" s="36" customFormat="1" ht="12.75"/>
    <row r="928" s="36" customFormat="1" ht="12.75"/>
    <row r="929" s="36" customFormat="1" ht="12.75"/>
    <row r="930" s="36" customFormat="1" ht="12.75"/>
    <row r="931" s="36" customFormat="1" ht="12.75"/>
    <row r="932" s="36" customFormat="1" ht="12.75"/>
    <row r="933" s="36" customFormat="1" ht="12.75"/>
    <row r="934" s="36" customFormat="1" ht="12.75"/>
    <row r="935" s="36" customFormat="1" ht="12.75"/>
    <row r="936" s="36" customFormat="1" ht="12.75"/>
    <row r="937" s="36" customFormat="1" ht="12.75"/>
    <row r="938" s="36" customFormat="1" ht="12.75"/>
    <row r="939" s="36" customFormat="1" ht="12.75"/>
    <row r="940" s="36" customFormat="1" ht="12.75"/>
    <row r="941" s="36" customFormat="1" ht="12.75"/>
    <row r="942" s="36" customFormat="1" ht="12.75"/>
    <row r="943" s="36" customFormat="1" ht="12.75"/>
    <row r="944" s="36" customFormat="1" ht="12.75"/>
    <row r="945" s="36" customFormat="1" ht="12.75"/>
    <row r="946" s="36" customFormat="1" ht="12.75"/>
    <row r="947" s="36" customFormat="1" ht="12.75"/>
    <row r="948" s="36" customFormat="1" ht="12.75"/>
    <row r="949" s="36" customFormat="1" ht="12.75"/>
    <row r="950" s="36" customFormat="1" ht="12.75"/>
    <row r="951" s="36" customFormat="1" ht="12.75"/>
    <row r="952" s="36" customFormat="1" ht="12.75"/>
    <row r="953" s="36" customFormat="1" ht="12.75"/>
    <row r="954" s="36" customFormat="1" ht="12.75"/>
    <row r="955" s="36" customFormat="1" ht="12.75"/>
    <row r="956" s="36" customFormat="1" ht="12.75"/>
    <row r="957" s="36" customFormat="1" ht="12.75"/>
    <row r="958" s="36" customFormat="1" ht="12.75"/>
    <row r="959" s="36" customFormat="1" ht="12.75"/>
    <row r="960" s="36" customFormat="1" ht="12.75"/>
    <row r="961" s="36" customFormat="1" ht="12.75"/>
    <row r="962" s="36" customFormat="1" ht="12.75"/>
    <row r="963" s="36" customFormat="1" ht="12.75"/>
    <row r="964" s="36" customFormat="1" ht="12.75"/>
    <row r="965" s="36" customFormat="1" ht="12.75"/>
    <row r="966" s="36" customFormat="1" ht="12.75"/>
    <row r="967" s="36" customFormat="1" ht="12.75"/>
    <row r="968" s="36" customFormat="1" ht="12.75"/>
    <row r="969" s="36" customFormat="1" ht="12.75"/>
    <row r="970" s="36" customFormat="1" ht="12.75"/>
    <row r="971" s="36" customFormat="1" ht="12.75"/>
    <row r="972" s="36" customFormat="1" ht="12.75"/>
    <row r="973" s="36" customFormat="1" ht="12.75"/>
    <row r="974" s="36" customFormat="1" ht="12.75"/>
    <row r="975" s="36" customFormat="1" ht="12.75"/>
    <row r="976" s="36" customFormat="1" ht="12.75"/>
    <row r="977" s="36" customFormat="1" ht="12.75"/>
    <row r="978" s="36" customFormat="1" ht="12.75"/>
    <row r="979" s="36" customFormat="1" ht="12.75"/>
    <row r="980" s="36" customFormat="1" ht="12.75"/>
    <row r="981" s="36" customFormat="1" ht="12.75"/>
    <row r="982" s="36" customFormat="1" ht="12.75"/>
    <row r="983" s="36" customFormat="1" ht="12.75"/>
    <row r="984" s="36" customFormat="1" ht="12.75"/>
    <row r="985" s="36" customFormat="1" ht="12.75"/>
    <row r="986" s="36" customFormat="1" ht="12.75"/>
    <row r="987" s="36" customFormat="1" ht="12.75"/>
    <row r="988" s="36" customFormat="1" ht="12.75"/>
    <row r="989" s="36" customFormat="1" ht="12.75"/>
    <row r="990" s="36" customFormat="1" ht="12.75"/>
    <row r="991" s="36" customFormat="1" ht="12.75"/>
    <row r="992" s="36" customFormat="1" ht="12.75"/>
    <row r="993" s="36" customFormat="1" ht="12.75"/>
    <row r="994" s="36" customFormat="1" ht="12.75"/>
    <row r="995" s="36" customFormat="1" ht="12.75"/>
    <row r="996" s="36" customFormat="1" ht="12.75"/>
    <row r="997" s="36" customFormat="1" ht="12.75"/>
    <row r="998" s="36" customFormat="1" ht="12.75"/>
    <row r="999" s="36" customFormat="1" ht="12.75"/>
    <row r="1000" s="36" customFormat="1" ht="12.75"/>
    <row r="1001" s="36" customFormat="1" ht="12.75"/>
    <row r="1002" s="36" customFormat="1" ht="12.75"/>
    <row r="1003" s="36" customFormat="1" ht="12.75"/>
    <row r="1004" s="36" customFormat="1" ht="12.75"/>
    <row r="1005" s="36" customFormat="1" ht="12.75"/>
    <row r="1006" s="36" customFormat="1" ht="12.75"/>
    <row r="1007" s="36" customFormat="1" ht="12.75"/>
    <row r="1008" s="36" customFormat="1" ht="12.75"/>
    <row r="1009" s="36" customFormat="1" ht="12.75"/>
    <row r="1010" s="36" customFormat="1" ht="12.75"/>
    <row r="1011" s="36" customFormat="1" ht="12.75"/>
    <row r="1012" s="36" customFormat="1" ht="12.75"/>
    <row r="1013" s="36" customFormat="1" ht="12.75"/>
    <row r="1014" s="36" customFormat="1" ht="12.75"/>
    <row r="1015" s="36" customFormat="1" ht="12.75"/>
    <row r="1016" s="36" customFormat="1" ht="12.75"/>
    <row r="1017" s="36" customFormat="1" ht="12.75"/>
    <row r="1018" s="36" customFormat="1" ht="12.75"/>
    <row r="1019" s="36" customFormat="1" ht="12.75"/>
    <row r="1020" s="36" customFormat="1" ht="12.75"/>
    <row r="1021" s="36" customFormat="1" ht="12.75"/>
    <row r="1022" s="36" customFormat="1" ht="12.75"/>
    <row r="1023" s="36" customFormat="1" ht="12.75"/>
    <row r="1024" s="36" customFormat="1" ht="12.75"/>
    <row r="1025" s="36" customFormat="1" ht="12.75"/>
    <row r="1026" s="36" customFormat="1" ht="12.75"/>
    <row r="1027" s="36" customFormat="1" ht="12.75"/>
    <row r="1028" s="36" customFormat="1" ht="12.75"/>
    <row r="1029" s="36" customFormat="1" ht="12.75"/>
    <row r="1030" s="36" customFormat="1" ht="12.75"/>
    <row r="1031" s="36" customFormat="1" ht="12.75"/>
    <row r="1032" s="36" customFormat="1" ht="12.75"/>
    <row r="1033" s="36" customFormat="1" ht="12.75"/>
    <row r="1034" s="36" customFormat="1" ht="12.75"/>
    <row r="1035" s="36" customFormat="1" ht="12.75"/>
    <row r="1036" s="36" customFormat="1" ht="12.75"/>
    <row r="1037" s="36" customFormat="1" ht="12.75"/>
    <row r="1038" s="36" customFormat="1" ht="12.75"/>
    <row r="1039" s="36" customFormat="1" ht="12.75"/>
    <row r="1040" s="36" customFormat="1" ht="12.75"/>
    <row r="1041" s="36" customFormat="1" ht="12.75"/>
    <row r="1042" s="36" customFormat="1" ht="12.75"/>
    <row r="1043" s="36" customFormat="1" ht="12.75"/>
    <row r="1044" s="36" customFormat="1" ht="12.75"/>
    <row r="1045" s="36" customFormat="1" ht="12.75"/>
    <row r="1046" s="36" customFormat="1" ht="12.75"/>
    <row r="1047" s="36" customFormat="1" ht="12.75"/>
    <row r="1048" s="36" customFormat="1" ht="12.75"/>
    <row r="1049" s="36" customFormat="1" ht="12.75"/>
    <row r="1050" s="36" customFormat="1" ht="12.75"/>
    <row r="1051" s="36" customFormat="1" ht="12.75"/>
    <row r="1052" s="36" customFormat="1" ht="12.75"/>
    <row r="1053" s="36" customFormat="1" ht="12.75"/>
    <row r="1054" s="36" customFormat="1" ht="12.75"/>
    <row r="1055" s="36" customFormat="1" ht="12.75"/>
    <row r="1056" s="36" customFormat="1" ht="12.75"/>
    <row r="1057" s="36" customFormat="1" ht="12.75"/>
    <row r="1058" s="36" customFormat="1" ht="12.75"/>
    <row r="1059" s="36" customFormat="1" ht="12.75"/>
    <row r="1060" s="36" customFormat="1" ht="12.75"/>
    <row r="1061" s="36" customFormat="1" ht="12.75"/>
    <row r="1062" s="36" customFormat="1" ht="12.75"/>
    <row r="1063" s="36" customFormat="1" ht="12.75"/>
  </sheetData>
  <sheetProtection password="EF65" sheet="1" objects="1" scenarios="1"/>
  <mergeCells count="146">
    <mergeCell ref="A3:C3"/>
    <mergeCell ref="A4:AC4"/>
    <mergeCell ref="X1:AC3"/>
    <mergeCell ref="D1:W1"/>
    <mergeCell ref="D2:W2"/>
    <mergeCell ref="A2:C2"/>
    <mergeCell ref="A1:C1"/>
    <mergeCell ref="G3:N3"/>
    <mergeCell ref="O3:V3"/>
    <mergeCell ref="A63:AC63"/>
    <mergeCell ref="A5:AC5"/>
    <mergeCell ref="W62:AB62"/>
    <mergeCell ref="S59:AC61"/>
    <mergeCell ref="S58:V58"/>
    <mergeCell ref="S62:V62"/>
    <mergeCell ref="A56:AC56"/>
    <mergeCell ref="A58:C58"/>
    <mergeCell ref="E58:I62"/>
    <mergeCell ref="K58:R62"/>
    <mergeCell ref="W58:AC58"/>
    <mergeCell ref="A60:B60"/>
    <mergeCell ref="A57:C57"/>
    <mergeCell ref="A59:C59"/>
    <mergeCell ref="U57:AC57"/>
    <mergeCell ref="D57:T57"/>
    <mergeCell ref="B61:D62"/>
    <mergeCell ref="A46:X46"/>
    <mergeCell ref="A53:AC53"/>
    <mergeCell ref="A54:X54"/>
    <mergeCell ref="A55:AC55"/>
    <mergeCell ref="A47:AC47"/>
    <mergeCell ref="A48:AC48"/>
    <mergeCell ref="G49:K49"/>
    <mergeCell ref="A50:AC50"/>
    <mergeCell ref="A51:AC51"/>
    <mergeCell ref="A42:AC42"/>
    <mergeCell ref="A43:AC43"/>
    <mergeCell ref="A45:X45"/>
    <mergeCell ref="Y45:Z45"/>
    <mergeCell ref="AB45:AC45"/>
    <mergeCell ref="AB44:AC44"/>
    <mergeCell ref="A44:X44"/>
    <mergeCell ref="Y44:Z44"/>
    <mergeCell ref="A40:G40"/>
    <mergeCell ref="A41:I41"/>
    <mergeCell ref="K41:N41"/>
    <mergeCell ref="K40:O40"/>
    <mergeCell ref="P40:AC40"/>
    <mergeCell ref="P41:AC41"/>
    <mergeCell ref="K39:N39"/>
    <mergeCell ref="K38:U38"/>
    <mergeCell ref="O39:U39"/>
    <mergeCell ref="V38:AC39"/>
    <mergeCell ref="A34:V34"/>
    <mergeCell ref="W34:AC34"/>
    <mergeCell ref="A35:V35"/>
    <mergeCell ref="W35:AC35"/>
    <mergeCell ref="F37:I37"/>
    <mergeCell ref="F36:I36"/>
    <mergeCell ref="W36:AC36"/>
    <mergeCell ref="W37:AC37"/>
    <mergeCell ref="A33:AC33"/>
    <mergeCell ref="A39:I39"/>
    <mergeCell ref="K36:N36"/>
    <mergeCell ref="K37:N37"/>
    <mergeCell ref="P36:U36"/>
    <mergeCell ref="P37:U37"/>
    <mergeCell ref="A38:G38"/>
    <mergeCell ref="A37:D37"/>
    <mergeCell ref="A36:D36"/>
    <mergeCell ref="E36:E37"/>
    <mergeCell ref="A31:AC31"/>
    <mergeCell ref="A32:E32"/>
    <mergeCell ref="F32:I32"/>
    <mergeCell ref="J32:AC32"/>
    <mergeCell ref="A29:AC29"/>
    <mergeCell ref="F30:I30"/>
    <mergeCell ref="J30:AC30"/>
    <mergeCell ref="A30:E30"/>
    <mergeCell ref="A28:O28"/>
    <mergeCell ref="A20:C24"/>
    <mergeCell ref="A25:AC25"/>
    <mergeCell ref="A26:AC26"/>
    <mergeCell ref="A27:AC27"/>
    <mergeCell ref="AA23:AC24"/>
    <mergeCell ref="D23:Z23"/>
    <mergeCell ref="D24:Z24"/>
    <mergeCell ref="AA19:AC20"/>
    <mergeCell ref="S19:S20"/>
    <mergeCell ref="AA17:AC18"/>
    <mergeCell ref="D21:R21"/>
    <mergeCell ref="S21:S22"/>
    <mergeCell ref="T21:Z21"/>
    <mergeCell ref="AA21:AC22"/>
    <mergeCell ref="D22:R22"/>
    <mergeCell ref="T22:Z22"/>
    <mergeCell ref="T20:Z20"/>
    <mergeCell ref="D19:R19"/>
    <mergeCell ref="D20:R20"/>
    <mergeCell ref="D18:J18"/>
    <mergeCell ref="L18:R18"/>
    <mergeCell ref="T18:Z18"/>
    <mergeCell ref="C18:C19"/>
    <mergeCell ref="T19:Z19"/>
    <mergeCell ref="S17:S18"/>
    <mergeCell ref="K17:K18"/>
    <mergeCell ref="A16:AC16"/>
    <mergeCell ref="P12:AC13"/>
    <mergeCell ref="A14:C15"/>
    <mergeCell ref="D17:J17"/>
    <mergeCell ref="L17:R17"/>
    <mergeCell ref="T17:Z17"/>
    <mergeCell ref="Q14:V14"/>
    <mergeCell ref="X14:AC14"/>
    <mergeCell ref="X15:AC15"/>
    <mergeCell ref="Q15:V15"/>
    <mergeCell ref="D13:O13"/>
    <mergeCell ref="F15:I15"/>
    <mergeCell ref="K15:N15"/>
    <mergeCell ref="F14:I14"/>
    <mergeCell ref="K14:N14"/>
    <mergeCell ref="O15:P15"/>
    <mergeCell ref="A10:AC10"/>
    <mergeCell ref="A11:AC11"/>
    <mergeCell ref="A12:C12"/>
    <mergeCell ref="D12:O12"/>
    <mergeCell ref="H8:H9"/>
    <mergeCell ref="J8:J9"/>
    <mergeCell ref="L8:L9"/>
    <mergeCell ref="A7:F7"/>
    <mergeCell ref="AB8:AB9"/>
    <mergeCell ref="N8:N9"/>
    <mergeCell ref="P8:P9"/>
    <mergeCell ref="R8:R9"/>
    <mergeCell ref="T8:T9"/>
    <mergeCell ref="V8:V9"/>
    <mergeCell ref="A52:AC52"/>
    <mergeCell ref="G7:M7"/>
    <mergeCell ref="N7:AC7"/>
    <mergeCell ref="A8:F9"/>
    <mergeCell ref="P28:Q28"/>
    <mergeCell ref="W28:X28"/>
    <mergeCell ref="R28:V28"/>
    <mergeCell ref="Y28:AC28"/>
    <mergeCell ref="X8:X9"/>
    <mergeCell ref="Z8:Z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96" r:id="rId3"/>
  <legacyDrawing r:id="rId2"/>
</worksheet>
</file>

<file path=xl/worksheets/sheet16.xml><?xml version="1.0" encoding="utf-8"?>
<worksheet xmlns="http://schemas.openxmlformats.org/spreadsheetml/2006/main" xmlns:r="http://schemas.openxmlformats.org/officeDocument/2006/relationships">
  <sheetPr>
    <pageSetUpPr fitToPage="1"/>
  </sheetPr>
  <dimension ref="A1:AG124"/>
  <sheetViews>
    <sheetView workbookViewId="0" topLeftCell="A1">
      <selection activeCell="A9" sqref="A9:E10"/>
    </sheetView>
  </sheetViews>
  <sheetFormatPr defaultColWidth="9.140625" defaultRowHeight="12.75"/>
  <cols>
    <col min="10" max="10" width="13.57421875" style="0" customWidth="1"/>
    <col min="11" max="11" width="2.421875" style="0" customWidth="1"/>
    <col min="12" max="33" width="9.140625" style="36" customWidth="1"/>
  </cols>
  <sheetData>
    <row r="1" spans="1:11" ht="12.75">
      <c r="A1" s="1355"/>
      <c r="B1" s="1355"/>
      <c r="C1" s="1355"/>
      <c r="D1" s="1355"/>
      <c r="E1" s="1355"/>
      <c r="F1" s="1355"/>
      <c r="G1" s="1355"/>
      <c r="H1" s="1355"/>
      <c r="I1" s="1355"/>
      <c r="J1" s="1355"/>
      <c r="K1" s="1355"/>
    </row>
    <row r="2" spans="1:11" ht="12.75">
      <c r="A2" s="1355"/>
      <c r="B2" s="1355"/>
      <c r="C2" s="1355"/>
      <c r="D2" s="1355"/>
      <c r="E2" s="1355"/>
      <c r="F2" s="1355"/>
      <c r="G2" s="1355"/>
      <c r="H2" s="1355"/>
      <c r="I2" s="1355"/>
      <c r="J2" s="1355"/>
      <c r="K2" s="1355"/>
    </row>
    <row r="3" spans="1:11" ht="20.25">
      <c r="A3" s="1356" t="s">
        <v>659</v>
      </c>
      <c r="B3" s="1356"/>
      <c r="C3" s="1356"/>
      <c r="D3" s="1356"/>
      <c r="E3" s="1356"/>
      <c r="F3" s="1356"/>
      <c r="G3" s="1356"/>
      <c r="H3" s="1356"/>
      <c r="I3" s="1356"/>
      <c r="J3" s="1356"/>
      <c r="K3" s="1356"/>
    </row>
    <row r="4" spans="1:11" ht="15">
      <c r="A4" s="1357" t="s">
        <v>660</v>
      </c>
      <c r="B4" s="1357"/>
      <c r="C4" s="1357"/>
      <c r="D4" s="1357"/>
      <c r="E4" s="1357"/>
      <c r="F4" s="1357"/>
      <c r="G4" s="1357"/>
      <c r="H4" s="1357"/>
      <c r="I4" s="1357"/>
      <c r="J4" s="1357"/>
      <c r="K4" s="1357"/>
    </row>
    <row r="5" spans="1:11" ht="15">
      <c r="A5" s="1357" t="s">
        <v>661</v>
      </c>
      <c r="B5" s="1357"/>
      <c r="C5" s="1357"/>
      <c r="D5" s="1357"/>
      <c r="E5" s="1357"/>
      <c r="F5" s="1357"/>
      <c r="G5" s="1357"/>
      <c r="H5" s="1357"/>
      <c r="I5" s="1357"/>
      <c r="J5" s="1357"/>
      <c r="K5" s="1357"/>
    </row>
    <row r="6" spans="1:11" ht="15">
      <c r="A6" s="1335" t="s">
        <v>662</v>
      </c>
      <c r="B6" s="1335"/>
      <c r="C6" s="1335"/>
      <c r="D6" s="1335"/>
      <c r="E6" s="1335"/>
      <c r="F6" s="1335"/>
      <c r="G6" s="1335"/>
      <c r="H6" s="1335"/>
      <c r="I6" s="1335"/>
      <c r="J6" s="1335"/>
      <c r="K6" s="1335"/>
    </row>
    <row r="7" spans="1:11" ht="12.75">
      <c r="A7" s="1336"/>
      <c r="B7" s="1336"/>
      <c r="C7" s="1336"/>
      <c r="D7" s="1336"/>
      <c r="E7" s="1336"/>
      <c r="F7" s="1336"/>
      <c r="G7" s="1336"/>
      <c r="H7" s="1336"/>
      <c r="I7" s="1336"/>
      <c r="J7" s="1336"/>
      <c r="K7" s="1336"/>
    </row>
    <row r="8" spans="1:11" ht="12.75">
      <c r="A8" s="1337" t="s">
        <v>663</v>
      </c>
      <c r="B8" s="489"/>
      <c r="C8" s="489"/>
      <c r="D8" s="489"/>
      <c r="E8" s="490"/>
      <c r="F8" s="1338" t="s">
        <v>454</v>
      </c>
      <c r="G8" s="1341"/>
      <c r="H8" s="1341"/>
      <c r="I8" s="1341"/>
      <c r="J8" s="1341"/>
      <c r="K8" s="1342"/>
    </row>
    <row r="9" spans="1:11" ht="25.5" customHeight="1">
      <c r="A9" s="1345" t="str">
        <f>+CONCATENATE(DAP1!B26," ",DAP1!J26,", ",DAP1!B27)</f>
        <v> , </v>
      </c>
      <c r="B9" s="1346"/>
      <c r="C9" s="1346"/>
      <c r="D9" s="1346"/>
      <c r="E9" s="1347"/>
      <c r="F9" s="1339"/>
      <c r="G9" s="1351">
        <f>+DAP1!A7</f>
      </c>
      <c r="H9" s="1352"/>
      <c r="I9" s="1352"/>
      <c r="J9" s="1353"/>
      <c r="K9" s="1343"/>
    </row>
    <row r="10" spans="1:11" ht="12.75">
      <c r="A10" s="1348"/>
      <c r="B10" s="1349"/>
      <c r="C10" s="1349"/>
      <c r="D10" s="1349"/>
      <c r="E10" s="1350"/>
      <c r="F10" s="1340"/>
      <c r="G10" s="1354"/>
      <c r="H10" s="1354"/>
      <c r="I10" s="1354"/>
      <c r="J10" s="1354"/>
      <c r="K10" s="1344"/>
    </row>
    <row r="11" spans="1:33" s="236" customFormat="1" ht="27.75" customHeight="1">
      <c r="A11" s="1328" t="s">
        <v>664</v>
      </c>
      <c r="B11" s="1329"/>
      <c r="C11" s="1329"/>
      <c r="D11" s="1330"/>
      <c r="E11" s="1331"/>
      <c r="F11" s="411" t="s">
        <v>21</v>
      </c>
      <c r="G11" s="1330"/>
      <c r="H11" s="1332"/>
      <c r="I11" s="1332"/>
      <c r="J11" s="1332"/>
      <c r="K11" s="1331"/>
      <c r="L11" s="166"/>
      <c r="M11" s="166"/>
      <c r="N11" s="166"/>
      <c r="O11" s="166"/>
      <c r="P11" s="166"/>
      <c r="Q11" s="166"/>
      <c r="R11" s="166"/>
      <c r="S11" s="166"/>
      <c r="T11" s="166"/>
      <c r="U11" s="166"/>
      <c r="V11" s="166"/>
      <c r="W11" s="166"/>
      <c r="X11" s="166"/>
      <c r="Y11" s="166"/>
      <c r="Z11" s="166"/>
      <c r="AA11" s="166"/>
      <c r="AB11" s="166"/>
      <c r="AC11" s="166"/>
      <c r="AD11" s="166"/>
      <c r="AE11" s="166"/>
      <c r="AF11" s="166"/>
      <c r="AG11" s="166"/>
    </row>
    <row r="12" spans="1:11" ht="13.5" customHeight="1">
      <c r="A12" s="1333" t="s">
        <v>665</v>
      </c>
      <c r="B12" s="1334"/>
      <c r="C12" s="1334"/>
      <c r="D12" s="1334"/>
      <c r="E12" s="1334"/>
      <c r="F12" s="1324">
        <v>0</v>
      </c>
      <c r="G12" s="1324"/>
      <c r="H12" s="1324"/>
      <c r="I12" s="1324"/>
      <c r="J12" s="1324"/>
      <c r="K12" s="1325"/>
    </row>
    <row r="13" spans="1:11" ht="13.5" customHeight="1">
      <c r="A13" s="1322"/>
      <c r="B13" s="1323"/>
      <c r="C13" s="1323"/>
      <c r="D13" s="1323"/>
      <c r="E13" s="1323"/>
      <c r="F13" s="1326"/>
      <c r="G13" s="1326"/>
      <c r="H13" s="1326"/>
      <c r="I13" s="1326"/>
      <c r="J13" s="1326"/>
      <c r="K13" s="1327"/>
    </row>
    <row r="14" spans="1:11" ht="13.5" customHeight="1">
      <c r="A14" s="1320" t="s">
        <v>666</v>
      </c>
      <c r="B14" s="1321"/>
      <c r="C14" s="1321"/>
      <c r="D14" s="1321"/>
      <c r="E14" s="1321"/>
      <c r="F14" s="1324">
        <v>0</v>
      </c>
      <c r="G14" s="1324"/>
      <c r="H14" s="1324"/>
      <c r="I14" s="1324"/>
      <c r="J14" s="1324"/>
      <c r="K14" s="1325"/>
    </row>
    <row r="15" spans="1:11" ht="13.5" customHeight="1">
      <c r="A15" s="1322"/>
      <c r="B15" s="1323"/>
      <c r="C15" s="1323"/>
      <c r="D15" s="1323"/>
      <c r="E15" s="1323"/>
      <c r="F15" s="1326"/>
      <c r="G15" s="1326"/>
      <c r="H15" s="1326"/>
      <c r="I15" s="1326"/>
      <c r="J15" s="1326"/>
      <c r="K15" s="1327"/>
    </row>
    <row r="16" spans="1:33" s="236" customFormat="1" ht="27.75" customHeight="1">
      <c r="A16" s="1328" t="s">
        <v>667</v>
      </c>
      <c r="B16" s="1329"/>
      <c r="C16" s="1329"/>
      <c r="D16" s="1330"/>
      <c r="E16" s="1331"/>
      <c r="F16" s="412" t="s">
        <v>21</v>
      </c>
      <c r="G16" s="1330"/>
      <c r="H16" s="1332"/>
      <c r="I16" s="1332"/>
      <c r="J16" s="1332"/>
      <c r="K16" s="1331"/>
      <c r="L16" s="166"/>
      <c r="M16" s="166"/>
      <c r="N16" s="166"/>
      <c r="O16" s="166"/>
      <c r="P16" s="166"/>
      <c r="Q16" s="166"/>
      <c r="R16" s="166"/>
      <c r="S16" s="166"/>
      <c r="T16" s="166"/>
      <c r="U16" s="166"/>
      <c r="V16" s="166"/>
      <c r="W16" s="166"/>
      <c r="X16" s="166"/>
      <c r="Y16" s="166"/>
      <c r="Z16" s="166"/>
      <c r="AA16" s="166"/>
      <c r="AB16" s="166"/>
      <c r="AC16" s="166"/>
      <c r="AD16" s="166"/>
      <c r="AE16" s="166"/>
      <c r="AF16" s="166"/>
      <c r="AG16" s="166"/>
    </row>
    <row r="17" spans="1:11" ht="12.75">
      <c r="A17" s="1314">
        <f ca="1">+TODAY()</f>
        <v>39882</v>
      </c>
      <c r="B17" s="1315"/>
      <c r="C17" s="1315"/>
      <c r="D17" s="1315"/>
      <c r="E17" s="1317"/>
      <c r="F17" s="1317"/>
      <c r="G17" s="1317"/>
      <c r="H17" s="1314"/>
      <c r="I17" s="1315"/>
      <c r="J17" s="1315"/>
      <c r="K17" s="1315"/>
    </row>
    <row r="18" spans="1:11" ht="12.75">
      <c r="A18" s="1316"/>
      <c r="B18" s="1316"/>
      <c r="C18" s="1316"/>
      <c r="D18" s="1316"/>
      <c r="E18" s="1085"/>
      <c r="F18" s="1085"/>
      <c r="G18" s="1085"/>
      <c r="H18" s="1316"/>
      <c r="I18" s="1316"/>
      <c r="J18" s="1316"/>
      <c r="K18" s="1316"/>
    </row>
    <row r="19" spans="1:11" ht="12.75">
      <c r="A19" s="1316"/>
      <c r="B19" s="1316"/>
      <c r="C19" s="1316"/>
      <c r="D19" s="1316"/>
      <c r="E19" s="1085"/>
      <c r="F19" s="1085"/>
      <c r="G19" s="1085"/>
      <c r="H19" s="1316"/>
      <c r="I19" s="1316"/>
      <c r="J19" s="1316"/>
      <c r="K19" s="1316"/>
    </row>
    <row r="20" spans="1:11" ht="12.75">
      <c r="A20" s="1316"/>
      <c r="B20" s="1316"/>
      <c r="C20" s="1316"/>
      <c r="D20" s="1316"/>
      <c r="E20" s="1085"/>
      <c r="F20" s="1085"/>
      <c r="G20" s="1085"/>
      <c r="H20" s="1316"/>
      <c r="I20" s="1316"/>
      <c r="J20" s="1316"/>
      <c r="K20" s="1316"/>
    </row>
    <row r="21" spans="1:11" ht="12.75">
      <c r="A21" s="1316"/>
      <c r="B21" s="1316"/>
      <c r="C21" s="1316"/>
      <c r="D21" s="1316"/>
      <c r="E21" s="1085"/>
      <c r="F21" s="1085"/>
      <c r="G21" s="1085"/>
      <c r="H21" s="1316"/>
      <c r="I21" s="1316"/>
      <c r="J21" s="1316"/>
      <c r="K21" s="1316"/>
    </row>
    <row r="22" spans="1:11" ht="12.75">
      <c r="A22" s="743"/>
      <c r="B22" s="743"/>
      <c r="C22" s="743"/>
      <c r="D22" s="743"/>
      <c r="E22" s="1085"/>
      <c r="F22" s="1085"/>
      <c r="G22" s="1085"/>
      <c r="H22" s="743"/>
      <c r="I22" s="743"/>
      <c r="J22" s="743"/>
      <c r="K22" s="743"/>
    </row>
    <row r="23" spans="1:11" ht="12.75">
      <c r="A23" s="1318" t="s">
        <v>668</v>
      </c>
      <c r="B23" s="1319"/>
      <c r="C23" s="1319"/>
      <c r="D23" s="1319"/>
      <c r="E23" s="1085"/>
      <c r="F23" s="1085"/>
      <c r="G23" s="1085"/>
      <c r="H23" s="1318" t="s">
        <v>669</v>
      </c>
      <c r="I23" s="1319"/>
      <c r="J23" s="1319"/>
      <c r="K23" s="1319"/>
    </row>
    <row r="24" spans="1:11" ht="12.75">
      <c r="A24" s="1310"/>
      <c r="B24" s="1310"/>
      <c r="C24" s="1310"/>
      <c r="D24" s="1310"/>
      <c r="E24" s="1310"/>
      <c r="F24" s="1310"/>
      <c r="G24" s="1310"/>
      <c r="H24" s="1310"/>
      <c r="I24" s="1310"/>
      <c r="J24" s="1310"/>
      <c r="K24" s="1310"/>
    </row>
    <row r="25" spans="1:11" ht="12.75">
      <c r="A25" s="1085"/>
      <c r="B25" s="1085"/>
      <c r="C25" s="1085"/>
      <c r="D25" s="1085"/>
      <c r="E25" s="1085"/>
      <c r="F25" s="1085"/>
      <c r="G25" s="1085"/>
      <c r="H25" s="1085"/>
      <c r="I25" s="1085"/>
      <c r="J25" s="1085"/>
      <c r="K25" s="1085"/>
    </row>
    <row r="26" spans="1:11" ht="12.75">
      <c r="A26" s="1311" t="s">
        <v>670</v>
      </c>
      <c r="B26" s="1309"/>
      <c r="C26" s="1309"/>
      <c r="D26" s="1309"/>
      <c r="E26" s="1309"/>
      <c r="F26" s="1309"/>
      <c r="G26" s="1309"/>
      <c r="H26" s="1309"/>
      <c r="I26" s="1309"/>
      <c r="J26" s="1309"/>
      <c r="K26" s="1309"/>
    </row>
    <row r="27" spans="1:11" ht="12.75">
      <c r="A27" s="1309"/>
      <c r="B27" s="1309"/>
      <c r="C27" s="1309"/>
      <c r="D27" s="1309"/>
      <c r="E27" s="1309"/>
      <c r="F27" s="1309"/>
      <c r="G27" s="1309"/>
      <c r="H27" s="1309"/>
      <c r="I27" s="1309"/>
      <c r="J27" s="1309"/>
      <c r="K27" s="1309"/>
    </row>
    <row r="28" spans="1:11" ht="12.75">
      <c r="A28" s="1312" t="s">
        <v>671</v>
      </c>
      <c r="B28" s="1313"/>
      <c r="C28" s="1313"/>
      <c r="D28" s="1313"/>
      <c r="E28" s="1313"/>
      <c r="F28" s="1313"/>
      <c r="G28" s="1313"/>
      <c r="H28" s="1313"/>
      <c r="I28" s="1313"/>
      <c r="J28" s="1313"/>
      <c r="K28" s="1313"/>
    </row>
    <row r="29" spans="1:11" ht="12.75">
      <c r="A29" s="1313"/>
      <c r="B29" s="1313"/>
      <c r="C29" s="1313"/>
      <c r="D29" s="1313"/>
      <c r="E29" s="1313"/>
      <c r="F29" s="1313"/>
      <c r="G29" s="1313"/>
      <c r="H29" s="1313"/>
      <c r="I29" s="1313"/>
      <c r="J29" s="1313"/>
      <c r="K29" s="1313"/>
    </row>
    <row r="30" spans="1:11" ht="12.75">
      <c r="A30" s="1085"/>
      <c r="B30" s="1085"/>
      <c r="C30" s="1085"/>
      <c r="D30" s="1085"/>
      <c r="E30" s="1085"/>
      <c r="F30" s="1085"/>
      <c r="G30" s="1085"/>
      <c r="H30" s="1085"/>
      <c r="I30" s="1085"/>
      <c r="J30" s="1085"/>
      <c r="K30" s="1085"/>
    </row>
    <row r="31" spans="1:11" ht="12.75">
      <c r="A31" s="1307" t="s">
        <v>672</v>
      </c>
      <c r="B31" s="1307"/>
      <c r="C31" s="1307"/>
      <c r="D31" s="1307"/>
      <c r="E31" s="1307"/>
      <c r="F31" s="1307"/>
      <c r="G31" s="1307"/>
      <c r="H31" s="1307"/>
      <c r="I31" s="1307"/>
      <c r="J31" s="1307"/>
      <c r="K31" s="1307"/>
    </row>
    <row r="32" spans="1:11" ht="12.75">
      <c r="A32" s="1308" t="s">
        <v>673</v>
      </c>
      <c r="B32" s="1309"/>
      <c r="C32" s="1309"/>
      <c r="D32" s="1309"/>
      <c r="E32" s="1309"/>
      <c r="F32" s="1309"/>
      <c r="G32" s="1309"/>
      <c r="H32" s="1309"/>
      <c r="I32" s="1309"/>
      <c r="J32" s="1309"/>
      <c r="K32" s="1309"/>
    </row>
    <row r="33" spans="1:11" ht="12.75">
      <c r="A33" s="1309"/>
      <c r="B33" s="1309"/>
      <c r="C33" s="1309"/>
      <c r="D33" s="1309"/>
      <c r="E33" s="1309"/>
      <c r="F33" s="1309"/>
      <c r="G33" s="1309"/>
      <c r="H33" s="1309"/>
      <c r="I33" s="1309"/>
      <c r="J33" s="1309"/>
      <c r="K33" s="1309"/>
    </row>
    <row r="34" spans="1:11" ht="12.75">
      <c r="A34" s="1309"/>
      <c r="B34" s="1309"/>
      <c r="C34" s="1309"/>
      <c r="D34" s="1309"/>
      <c r="E34" s="1309"/>
      <c r="F34" s="1309"/>
      <c r="G34" s="1309"/>
      <c r="H34" s="1309"/>
      <c r="I34" s="1309"/>
      <c r="J34" s="1309"/>
      <c r="K34" s="1309"/>
    </row>
    <row r="35" spans="1:11" ht="12.75">
      <c r="A35" s="1309"/>
      <c r="B35" s="1309"/>
      <c r="C35" s="1309"/>
      <c r="D35" s="1309"/>
      <c r="E35" s="1309"/>
      <c r="F35" s="1309"/>
      <c r="G35" s="1309"/>
      <c r="H35" s="1309"/>
      <c r="I35" s="1309"/>
      <c r="J35" s="1309"/>
      <c r="K35" s="1309"/>
    </row>
    <row r="36" spans="1:11" ht="12.75">
      <c r="A36" s="1309"/>
      <c r="B36" s="1309"/>
      <c r="C36" s="1309"/>
      <c r="D36" s="1309"/>
      <c r="E36" s="1309"/>
      <c r="F36" s="1309"/>
      <c r="G36" s="1309"/>
      <c r="H36" s="1309"/>
      <c r="I36" s="1309"/>
      <c r="J36" s="1309"/>
      <c r="K36" s="1309"/>
    </row>
    <row r="37" spans="1:11" ht="12.75">
      <c r="A37" s="1309"/>
      <c r="B37" s="1309"/>
      <c r="C37" s="1309"/>
      <c r="D37" s="1309"/>
      <c r="E37" s="1309"/>
      <c r="F37" s="1309"/>
      <c r="G37" s="1309"/>
      <c r="H37" s="1309"/>
      <c r="I37" s="1309"/>
      <c r="J37" s="1309"/>
      <c r="K37" s="1309"/>
    </row>
    <row r="38" spans="1:11" ht="12.75">
      <c r="A38" s="1309"/>
      <c r="B38" s="1309"/>
      <c r="C38" s="1309"/>
      <c r="D38" s="1309"/>
      <c r="E38" s="1309"/>
      <c r="F38" s="1309"/>
      <c r="G38" s="1309"/>
      <c r="H38" s="1309"/>
      <c r="I38" s="1309"/>
      <c r="J38" s="1309"/>
      <c r="K38" s="1309"/>
    </row>
    <row r="39" spans="1:11" ht="12.75">
      <c r="A39" s="1309"/>
      <c r="B39" s="1309"/>
      <c r="C39" s="1309"/>
      <c r="D39" s="1309"/>
      <c r="E39" s="1309"/>
      <c r="F39" s="1309"/>
      <c r="G39" s="1309"/>
      <c r="H39" s="1309"/>
      <c r="I39" s="1309"/>
      <c r="J39" s="1309"/>
      <c r="K39" s="1309"/>
    </row>
    <row r="40" spans="1:11" ht="18" customHeight="1">
      <c r="A40" s="1091" t="str">
        <f>+DAP1!A44</f>
        <v>Formulář zpracovala ASPEKT HM, daňová, účetní a auditorská kancelář, www.danovapriznani.cz, business.center.cz</v>
      </c>
      <c r="B40" s="1091"/>
      <c r="C40" s="1091"/>
      <c r="D40" s="1091"/>
      <c r="E40" s="1091"/>
      <c r="F40" s="1091"/>
      <c r="G40" s="1091"/>
      <c r="H40" s="1091"/>
      <c r="I40" s="1091"/>
      <c r="J40" s="1091"/>
      <c r="K40" s="1091"/>
    </row>
    <row r="41" spans="1:11" ht="18" customHeight="1">
      <c r="A41" s="1091"/>
      <c r="B41" s="1091"/>
      <c r="C41" s="1091"/>
      <c r="D41" s="1091"/>
      <c r="E41" s="1091"/>
      <c r="F41" s="1091"/>
      <c r="G41" s="1091"/>
      <c r="H41" s="1091"/>
      <c r="I41" s="1091"/>
      <c r="J41" s="1091"/>
      <c r="K41" s="1091"/>
    </row>
    <row r="42" spans="1:11" ht="18" customHeight="1">
      <c r="A42" s="1091"/>
      <c r="B42" s="1091"/>
      <c r="C42" s="1091"/>
      <c r="D42" s="1091"/>
      <c r="E42" s="1091"/>
      <c r="F42" s="1091"/>
      <c r="G42" s="1091"/>
      <c r="H42" s="1091"/>
      <c r="I42" s="1091"/>
      <c r="J42" s="1091"/>
      <c r="K42" s="1091"/>
    </row>
    <row r="43" spans="1:11" ht="18" customHeight="1">
      <c r="A43" s="1091"/>
      <c r="B43" s="1091"/>
      <c r="C43" s="1091"/>
      <c r="D43" s="1091"/>
      <c r="E43" s="1091"/>
      <c r="F43" s="1091"/>
      <c r="G43" s="1091"/>
      <c r="H43" s="1091"/>
      <c r="I43" s="1091"/>
      <c r="J43" s="1091"/>
      <c r="K43" s="1091"/>
    </row>
    <row r="44" spans="1:11" ht="18" customHeight="1">
      <c r="A44" s="1091"/>
      <c r="B44" s="1091"/>
      <c r="C44" s="1091"/>
      <c r="D44" s="1091"/>
      <c r="E44" s="1091"/>
      <c r="F44" s="1091"/>
      <c r="G44" s="1091"/>
      <c r="H44" s="1091"/>
      <c r="I44" s="1091"/>
      <c r="J44" s="1091"/>
      <c r="K44" s="1091"/>
    </row>
    <row r="45" spans="1:11" ht="18" customHeight="1">
      <c r="A45" s="1091"/>
      <c r="B45" s="1091"/>
      <c r="C45" s="1091"/>
      <c r="D45" s="1091"/>
      <c r="E45" s="1091"/>
      <c r="F45" s="1091"/>
      <c r="G45" s="1091"/>
      <c r="H45" s="1091"/>
      <c r="I45" s="1091"/>
      <c r="J45" s="1091"/>
      <c r="K45" s="1091"/>
    </row>
    <row r="46" spans="1:11" ht="18" customHeight="1">
      <c r="A46" s="1091"/>
      <c r="B46" s="1091"/>
      <c r="C46" s="1091"/>
      <c r="D46" s="1091"/>
      <c r="E46" s="1091"/>
      <c r="F46" s="1091"/>
      <c r="G46" s="1091"/>
      <c r="H46" s="1091"/>
      <c r="I46" s="1091"/>
      <c r="J46" s="1091"/>
      <c r="K46" s="1091"/>
    </row>
    <row r="47" spans="1:11" ht="12.75">
      <c r="A47" s="36"/>
      <c r="B47" s="36"/>
      <c r="C47" s="36"/>
      <c r="D47" s="36"/>
      <c r="E47" s="36"/>
      <c r="F47" s="36"/>
      <c r="G47" s="36"/>
      <c r="H47" s="36"/>
      <c r="I47" s="36"/>
      <c r="J47" s="36"/>
      <c r="K47" s="36"/>
    </row>
    <row r="48" spans="1:11" ht="12.75">
      <c r="A48" s="36"/>
      <c r="B48" s="36"/>
      <c r="C48" s="36"/>
      <c r="D48" s="36"/>
      <c r="E48" s="36"/>
      <c r="F48" s="36"/>
      <c r="G48" s="36"/>
      <c r="H48" s="36"/>
      <c r="I48" s="36"/>
      <c r="J48" s="36"/>
      <c r="K48" s="36"/>
    </row>
    <row r="49" spans="1:11" ht="12.75">
      <c r="A49" s="36"/>
      <c r="B49" s="36"/>
      <c r="C49" s="36"/>
      <c r="D49" s="36"/>
      <c r="E49" s="36"/>
      <c r="F49" s="36"/>
      <c r="G49" s="36"/>
      <c r="H49" s="36"/>
      <c r="I49" s="36"/>
      <c r="J49" s="36"/>
      <c r="K49" s="36"/>
    </row>
    <row r="50" spans="1:11" ht="12.75">
      <c r="A50" s="36"/>
      <c r="B50" s="36"/>
      <c r="C50" s="36"/>
      <c r="D50" s="36"/>
      <c r="E50" s="36"/>
      <c r="F50" s="36"/>
      <c r="G50" s="36"/>
      <c r="H50" s="36"/>
      <c r="I50" s="36"/>
      <c r="J50" s="36"/>
      <c r="K50" s="36"/>
    </row>
    <row r="51" spans="1:11" ht="12.75">
      <c r="A51" s="36"/>
      <c r="B51" s="36"/>
      <c r="C51" s="36"/>
      <c r="D51" s="36"/>
      <c r="E51" s="36"/>
      <c r="F51" s="36"/>
      <c r="G51" s="36"/>
      <c r="H51" s="36"/>
      <c r="I51" s="36"/>
      <c r="J51" s="36"/>
      <c r="K51" s="36"/>
    </row>
    <row r="52" spans="1:11" ht="12.75">
      <c r="A52" s="36"/>
      <c r="B52" s="36"/>
      <c r="C52" s="36"/>
      <c r="D52" s="36"/>
      <c r="E52" s="36"/>
      <c r="F52" s="36"/>
      <c r="G52" s="36"/>
      <c r="H52" s="36"/>
      <c r="I52" s="36"/>
      <c r="J52" s="36"/>
      <c r="K52" s="36"/>
    </row>
    <row r="53" spans="1:11" ht="12.75">
      <c r="A53" s="36"/>
      <c r="B53" s="36"/>
      <c r="C53" s="36"/>
      <c r="D53" s="36"/>
      <c r="E53" s="36"/>
      <c r="F53" s="36"/>
      <c r="G53" s="36"/>
      <c r="H53" s="36"/>
      <c r="I53" s="36"/>
      <c r="J53" s="36"/>
      <c r="K53" s="36"/>
    </row>
    <row r="54" spans="1:11" ht="12.75">
      <c r="A54" s="36"/>
      <c r="B54" s="36"/>
      <c r="C54" s="36"/>
      <c r="D54" s="36"/>
      <c r="E54" s="36"/>
      <c r="F54" s="36"/>
      <c r="G54" s="36"/>
      <c r="H54" s="36"/>
      <c r="I54" s="36"/>
      <c r="J54" s="36"/>
      <c r="K54" s="36"/>
    </row>
    <row r="55" spans="1:11" ht="12.75">
      <c r="A55" s="36"/>
      <c r="B55" s="36"/>
      <c r="C55" s="36"/>
      <c r="D55" s="36"/>
      <c r="E55" s="36"/>
      <c r="F55" s="36"/>
      <c r="G55" s="36"/>
      <c r="H55" s="36"/>
      <c r="I55" s="36"/>
      <c r="J55" s="36"/>
      <c r="K55" s="36"/>
    </row>
    <row r="56" spans="1:11" ht="12.75">
      <c r="A56" s="36"/>
      <c r="B56" s="36"/>
      <c r="C56" s="36"/>
      <c r="D56" s="36"/>
      <c r="E56" s="36"/>
      <c r="F56" s="36"/>
      <c r="G56" s="36"/>
      <c r="H56" s="36"/>
      <c r="I56" s="36"/>
      <c r="J56" s="36"/>
      <c r="K56" s="36"/>
    </row>
    <row r="57" spans="1:11" ht="12.75">
      <c r="A57" s="36"/>
      <c r="B57" s="36"/>
      <c r="C57" s="36"/>
      <c r="D57" s="36"/>
      <c r="E57" s="36"/>
      <c r="F57" s="36"/>
      <c r="G57" s="36"/>
      <c r="H57" s="36"/>
      <c r="I57" s="36"/>
      <c r="J57" s="36"/>
      <c r="K57" s="36"/>
    </row>
    <row r="58" spans="1:11" ht="12.75">
      <c r="A58" s="36"/>
      <c r="B58" s="36"/>
      <c r="C58" s="36"/>
      <c r="D58" s="36"/>
      <c r="E58" s="36"/>
      <c r="F58" s="36"/>
      <c r="G58" s="36"/>
      <c r="H58" s="36"/>
      <c r="I58" s="36"/>
      <c r="J58" s="36"/>
      <c r="K58" s="36"/>
    </row>
    <row r="59" spans="1:11" ht="12.75">
      <c r="A59" s="36"/>
      <c r="B59" s="36"/>
      <c r="C59" s="36"/>
      <c r="D59" s="36"/>
      <c r="E59" s="36"/>
      <c r="F59" s="36"/>
      <c r="G59" s="36"/>
      <c r="H59" s="36"/>
      <c r="I59" s="36"/>
      <c r="J59" s="36"/>
      <c r="K59" s="36"/>
    </row>
    <row r="60" spans="1:11" ht="12.75">
      <c r="A60" s="36"/>
      <c r="B60" s="36"/>
      <c r="C60" s="36"/>
      <c r="D60" s="36"/>
      <c r="E60" s="36"/>
      <c r="F60" s="36"/>
      <c r="G60" s="36"/>
      <c r="H60" s="36"/>
      <c r="I60" s="36"/>
      <c r="J60" s="36"/>
      <c r="K60" s="36"/>
    </row>
    <row r="61" spans="1:11" ht="12.75">
      <c r="A61" s="36"/>
      <c r="B61" s="36"/>
      <c r="C61" s="36"/>
      <c r="D61" s="36"/>
      <c r="E61" s="36"/>
      <c r="F61" s="36"/>
      <c r="G61" s="36"/>
      <c r="H61" s="36"/>
      <c r="I61" s="36"/>
      <c r="J61" s="36"/>
      <c r="K61" s="36"/>
    </row>
    <row r="62" spans="1:11" ht="12.75">
      <c r="A62" s="36"/>
      <c r="B62" s="36"/>
      <c r="C62" s="36"/>
      <c r="D62" s="36"/>
      <c r="E62" s="36"/>
      <c r="F62" s="36"/>
      <c r="G62" s="36"/>
      <c r="H62" s="36"/>
      <c r="I62" s="36"/>
      <c r="J62" s="36"/>
      <c r="K62" s="36"/>
    </row>
    <row r="63" spans="1:11" ht="12.75">
      <c r="A63" s="36"/>
      <c r="B63" s="36"/>
      <c r="C63" s="36"/>
      <c r="D63" s="36"/>
      <c r="E63" s="36"/>
      <c r="F63" s="36"/>
      <c r="G63" s="36"/>
      <c r="H63" s="36"/>
      <c r="I63" s="36"/>
      <c r="J63" s="36"/>
      <c r="K63" s="36"/>
    </row>
    <row r="64" spans="1:11" ht="12.75">
      <c r="A64" s="36"/>
      <c r="B64" s="36"/>
      <c r="C64" s="36"/>
      <c r="D64" s="36"/>
      <c r="E64" s="36"/>
      <c r="F64" s="36"/>
      <c r="G64" s="36"/>
      <c r="H64" s="36"/>
      <c r="I64" s="36"/>
      <c r="J64" s="36"/>
      <c r="K64" s="36"/>
    </row>
    <row r="65" spans="1:11" ht="12.75">
      <c r="A65" s="36"/>
      <c r="B65" s="36"/>
      <c r="C65" s="36"/>
      <c r="D65" s="36"/>
      <c r="E65" s="36"/>
      <c r="F65" s="36"/>
      <c r="G65" s="36"/>
      <c r="H65" s="36"/>
      <c r="I65" s="36"/>
      <c r="J65" s="36"/>
      <c r="K65" s="36"/>
    </row>
    <row r="66" spans="1:11" ht="12.75">
      <c r="A66" s="36"/>
      <c r="B66" s="36"/>
      <c r="C66" s="36"/>
      <c r="D66" s="36"/>
      <c r="E66" s="36"/>
      <c r="F66" s="36"/>
      <c r="G66" s="36"/>
      <c r="H66" s="36"/>
      <c r="I66" s="36"/>
      <c r="J66" s="36"/>
      <c r="K66" s="36"/>
    </row>
    <row r="67" spans="1:11" ht="12.75">
      <c r="A67" s="36"/>
      <c r="B67" s="36"/>
      <c r="C67" s="36"/>
      <c r="D67" s="36"/>
      <c r="E67" s="36"/>
      <c r="F67" s="36"/>
      <c r="G67" s="36"/>
      <c r="H67" s="36"/>
      <c r="I67" s="36"/>
      <c r="J67" s="36"/>
      <c r="K67" s="36"/>
    </row>
    <row r="68" spans="1:11" ht="12.75">
      <c r="A68" s="36"/>
      <c r="B68" s="36"/>
      <c r="C68" s="36"/>
      <c r="D68" s="36"/>
      <c r="E68" s="36"/>
      <c r="F68" s="36"/>
      <c r="G68" s="36"/>
      <c r="H68" s="36"/>
      <c r="I68" s="36"/>
      <c r="J68" s="36"/>
      <c r="K68" s="36"/>
    </row>
    <row r="69" spans="1:11" ht="12.75">
      <c r="A69" s="36"/>
      <c r="B69" s="36"/>
      <c r="C69" s="36"/>
      <c r="D69" s="36"/>
      <c r="E69" s="36"/>
      <c r="F69" s="36"/>
      <c r="G69" s="36"/>
      <c r="H69" s="36"/>
      <c r="I69" s="36"/>
      <c r="J69" s="36"/>
      <c r="K69" s="36"/>
    </row>
    <row r="70" spans="1:11" ht="12.75">
      <c r="A70" s="36"/>
      <c r="B70" s="36"/>
      <c r="C70" s="36"/>
      <c r="D70" s="36"/>
      <c r="E70" s="36"/>
      <c r="F70" s="36"/>
      <c r="G70" s="36"/>
      <c r="H70" s="36"/>
      <c r="I70" s="36"/>
      <c r="J70" s="36"/>
      <c r="K70" s="36"/>
    </row>
    <row r="71" spans="1:11" ht="12.75">
      <c r="A71" s="36"/>
      <c r="B71" s="36"/>
      <c r="C71" s="36"/>
      <c r="D71" s="36"/>
      <c r="E71" s="36"/>
      <c r="F71" s="36"/>
      <c r="G71" s="36"/>
      <c r="H71" s="36"/>
      <c r="I71" s="36"/>
      <c r="J71" s="36"/>
      <c r="K71" s="36"/>
    </row>
    <row r="72" spans="1:11" ht="12.75">
      <c r="A72" s="36"/>
      <c r="B72" s="36"/>
      <c r="C72" s="36"/>
      <c r="D72" s="36"/>
      <c r="E72" s="36"/>
      <c r="F72" s="36"/>
      <c r="G72" s="36"/>
      <c r="H72" s="36"/>
      <c r="I72" s="36"/>
      <c r="J72" s="36"/>
      <c r="K72" s="36"/>
    </row>
    <row r="73" spans="1:11" ht="12.75">
      <c r="A73" s="36"/>
      <c r="B73" s="36"/>
      <c r="C73" s="36"/>
      <c r="D73" s="36"/>
      <c r="E73" s="36"/>
      <c r="F73" s="36"/>
      <c r="G73" s="36"/>
      <c r="H73" s="36"/>
      <c r="I73" s="36"/>
      <c r="J73" s="36"/>
      <c r="K73" s="36"/>
    </row>
    <row r="74" spans="1:11" ht="12.75">
      <c r="A74" s="36"/>
      <c r="B74" s="36"/>
      <c r="C74" s="36"/>
      <c r="D74" s="36"/>
      <c r="E74" s="36"/>
      <c r="F74" s="36"/>
      <c r="G74" s="36"/>
      <c r="H74" s="36"/>
      <c r="I74" s="36"/>
      <c r="J74" s="36"/>
      <c r="K74" s="36"/>
    </row>
    <row r="75" spans="1:11" ht="12.75">
      <c r="A75" s="36"/>
      <c r="B75" s="36"/>
      <c r="C75" s="36"/>
      <c r="D75" s="36"/>
      <c r="E75" s="36"/>
      <c r="F75" s="36"/>
      <c r="G75" s="36"/>
      <c r="H75" s="36"/>
      <c r="I75" s="36"/>
      <c r="J75" s="36"/>
      <c r="K75" s="36"/>
    </row>
    <row r="76" spans="1:11" ht="12.75">
      <c r="A76" s="36"/>
      <c r="B76" s="36"/>
      <c r="C76" s="36"/>
      <c r="D76" s="36"/>
      <c r="E76" s="36"/>
      <c r="F76" s="36"/>
      <c r="G76" s="36"/>
      <c r="H76" s="36"/>
      <c r="I76" s="36"/>
      <c r="J76" s="36"/>
      <c r="K76" s="36"/>
    </row>
    <row r="77" spans="1:11" ht="12.75">
      <c r="A77" s="36"/>
      <c r="B77" s="36"/>
      <c r="C77" s="36"/>
      <c r="D77" s="36"/>
      <c r="E77" s="36"/>
      <c r="F77" s="36"/>
      <c r="G77" s="36"/>
      <c r="H77" s="36"/>
      <c r="I77" s="36"/>
      <c r="J77" s="36"/>
      <c r="K77" s="36"/>
    </row>
    <row r="78" spans="1:11" ht="12.75">
      <c r="A78" s="36"/>
      <c r="B78" s="36"/>
      <c r="C78" s="36"/>
      <c r="D78" s="36"/>
      <c r="E78" s="36"/>
      <c r="F78" s="36"/>
      <c r="G78" s="36"/>
      <c r="H78" s="36"/>
      <c r="I78" s="36"/>
      <c r="J78" s="36"/>
      <c r="K78" s="36"/>
    </row>
    <row r="79" spans="1:11" ht="12.75">
      <c r="A79" s="36"/>
      <c r="B79" s="36"/>
      <c r="C79" s="36"/>
      <c r="D79" s="36"/>
      <c r="E79" s="36"/>
      <c r="F79" s="36"/>
      <c r="G79" s="36"/>
      <c r="H79" s="36"/>
      <c r="I79" s="36"/>
      <c r="J79" s="36"/>
      <c r="K79" s="36"/>
    </row>
    <row r="80" spans="1:11" ht="12.75">
      <c r="A80" s="36"/>
      <c r="B80" s="36"/>
      <c r="C80" s="36"/>
      <c r="D80" s="36"/>
      <c r="E80" s="36"/>
      <c r="F80" s="36"/>
      <c r="G80" s="36"/>
      <c r="H80" s="36"/>
      <c r="I80" s="36"/>
      <c r="J80" s="36"/>
      <c r="K80" s="36"/>
    </row>
    <row r="81" spans="1:11" ht="12.75">
      <c r="A81" s="36"/>
      <c r="B81" s="36"/>
      <c r="C81" s="36"/>
      <c r="D81" s="36"/>
      <c r="E81" s="36"/>
      <c r="F81" s="36"/>
      <c r="G81" s="36"/>
      <c r="H81" s="36"/>
      <c r="I81" s="36"/>
      <c r="J81" s="36"/>
      <c r="K81" s="36"/>
    </row>
    <row r="82" spans="1:11" ht="12.75">
      <c r="A82" s="36"/>
      <c r="B82" s="36"/>
      <c r="C82" s="36"/>
      <c r="D82" s="36"/>
      <c r="E82" s="36"/>
      <c r="F82" s="36"/>
      <c r="G82" s="36"/>
      <c r="H82" s="36"/>
      <c r="I82" s="36"/>
      <c r="J82" s="36"/>
      <c r="K82" s="36"/>
    </row>
    <row r="83" spans="1:11" ht="12.75">
      <c r="A83" s="36"/>
      <c r="B83" s="36"/>
      <c r="C83" s="36"/>
      <c r="D83" s="36"/>
      <c r="E83" s="36"/>
      <c r="F83" s="36"/>
      <c r="G83" s="36"/>
      <c r="H83" s="36"/>
      <c r="I83" s="36"/>
      <c r="J83" s="36"/>
      <c r="K83" s="36"/>
    </row>
    <row r="84" spans="1:11" ht="12.75">
      <c r="A84" s="36"/>
      <c r="B84" s="36"/>
      <c r="C84" s="36"/>
      <c r="D84" s="36"/>
      <c r="E84" s="36"/>
      <c r="F84" s="36"/>
      <c r="G84" s="36"/>
      <c r="H84" s="36"/>
      <c r="I84" s="36"/>
      <c r="J84" s="36"/>
      <c r="K84" s="36"/>
    </row>
    <row r="85" spans="1:11" ht="12.75">
      <c r="A85" s="36"/>
      <c r="B85" s="36"/>
      <c r="C85" s="36"/>
      <c r="D85" s="36"/>
      <c r="E85" s="36"/>
      <c r="F85" s="36"/>
      <c r="G85" s="36"/>
      <c r="H85" s="36"/>
      <c r="I85" s="36"/>
      <c r="J85" s="36"/>
      <c r="K85" s="36"/>
    </row>
    <row r="86" spans="1:11" ht="12.75">
      <c r="A86" s="36"/>
      <c r="B86" s="36"/>
      <c r="C86" s="36"/>
      <c r="D86" s="36"/>
      <c r="E86" s="36"/>
      <c r="F86" s="36"/>
      <c r="G86" s="36"/>
      <c r="H86" s="36"/>
      <c r="I86" s="36"/>
      <c r="J86" s="36"/>
      <c r="K86" s="36"/>
    </row>
    <row r="87" spans="1:11" ht="12.75">
      <c r="A87" s="36"/>
      <c r="B87" s="36"/>
      <c r="C87" s="36"/>
      <c r="D87" s="36"/>
      <c r="E87" s="36"/>
      <c r="F87" s="36"/>
      <c r="G87" s="36"/>
      <c r="H87" s="36"/>
      <c r="I87" s="36"/>
      <c r="J87" s="36"/>
      <c r="K87" s="36"/>
    </row>
    <row r="88" spans="1:11" ht="12.75">
      <c r="A88" s="36"/>
      <c r="B88" s="36"/>
      <c r="C88" s="36"/>
      <c r="D88" s="36"/>
      <c r="E88" s="36"/>
      <c r="F88" s="36"/>
      <c r="G88" s="36"/>
      <c r="H88" s="36"/>
      <c r="I88" s="36"/>
      <c r="J88" s="36"/>
      <c r="K88" s="36"/>
    </row>
    <row r="89" spans="1:11" ht="12.75">
      <c r="A89" s="36"/>
      <c r="B89" s="36"/>
      <c r="C89" s="36"/>
      <c r="D89" s="36"/>
      <c r="E89" s="36"/>
      <c r="F89" s="36"/>
      <c r="G89" s="36"/>
      <c r="H89" s="36"/>
      <c r="I89" s="36"/>
      <c r="J89" s="36"/>
      <c r="K89" s="36"/>
    </row>
    <row r="90" spans="1:11" ht="12.75">
      <c r="A90" s="36"/>
      <c r="B90" s="36"/>
      <c r="C90" s="36"/>
      <c r="D90" s="36"/>
      <c r="E90" s="36"/>
      <c r="F90" s="36"/>
      <c r="G90" s="36"/>
      <c r="H90" s="36"/>
      <c r="I90" s="36"/>
      <c r="J90" s="36"/>
      <c r="K90" s="36"/>
    </row>
    <row r="91" spans="1:11" ht="12.75">
      <c r="A91" s="36"/>
      <c r="B91" s="36"/>
      <c r="C91" s="36"/>
      <c r="D91" s="36"/>
      <c r="E91" s="36"/>
      <c r="F91" s="36"/>
      <c r="G91" s="36"/>
      <c r="H91" s="36"/>
      <c r="I91" s="36"/>
      <c r="J91" s="36"/>
      <c r="K91" s="36"/>
    </row>
    <row r="92" spans="1:11" ht="12.75">
      <c r="A92" s="36"/>
      <c r="B92" s="36"/>
      <c r="C92" s="36"/>
      <c r="D92" s="36"/>
      <c r="E92" s="36"/>
      <c r="F92" s="36"/>
      <c r="G92" s="36"/>
      <c r="H92" s="36"/>
      <c r="I92" s="36"/>
      <c r="J92" s="36"/>
      <c r="K92" s="36"/>
    </row>
    <row r="93" spans="1:11" ht="12.75">
      <c r="A93" s="36"/>
      <c r="B93" s="36"/>
      <c r="C93" s="36"/>
      <c r="D93" s="36"/>
      <c r="E93" s="36"/>
      <c r="F93" s="36"/>
      <c r="G93" s="36"/>
      <c r="H93" s="36"/>
      <c r="I93" s="36"/>
      <c r="J93" s="36"/>
      <c r="K93" s="36"/>
    </row>
    <row r="94" spans="1:11" ht="12.75">
      <c r="A94" s="36"/>
      <c r="B94" s="36"/>
      <c r="C94" s="36"/>
      <c r="D94" s="36"/>
      <c r="E94" s="36"/>
      <c r="F94" s="36"/>
      <c r="G94" s="36"/>
      <c r="H94" s="36"/>
      <c r="I94" s="36"/>
      <c r="J94" s="36"/>
      <c r="K94" s="36"/>
    </row>
    <row r="95" spans="1:11" ht="12.75">
      <c r="A95" s="36"/>
      <c r="B95" s="36"/>
      <c r="C95" s="36"/>
      <c r="D95" s="36"/>
      <c r="E95" s="36"/>
      <c r="F95" s="36"/>
      <c r="G95" s="36"/>
      <c r="H95" s="36"/>
      <c r="I95" s="36"/>
      <c r="J95" s="36"/>
      <c r="K95" s="36"/>
    </row>
    <row r="96" spans="1:11" ht="12.75">
      <c r="A96" s="36"/>
      <c r="B96" s="36"/>
      <c r="C96" s="36"/>
      <c r="D96" s="36"/>
      <c r="E96" s="36"/>
      <c r="F96" s="36"/>
      <c r="G96" s="36"/>
      <c r="H96" s="36"/>
      <c r="I96" s="36"/>
      <c r="J96" s="36"/>
      <c r="K96" s="36"/>
    </row>
    <row r="97" spans="1:11" ht="12.75">
      <c r="A97" s="36"/>
      <c r="B97" s="36"/>
      <c r="C97" s="36"/>
      <c r="D97" s="36"/>
      <c r="E97" s="36"/>
      <c r="F97" s="36"/>
      <c r="G97" s="36"/>
      <c r="H97" s="36"/>
      <c r="I97" s="36"/>
      <c r="J97" s="36"/>
      <c r="K97" s="36"/>
    </row>
    <row r="98" spans="1:11" ht="12.75">
      <c r="A98" s="36"/>
      <c r="B98" s="36"/>
      <c r="C98" s="36"/>
      <c r="D98" s="36"/>
      <c r="E98" s="36"/>
      <c r="F98" s="36"/>
      <c r="G98" s="36"/>
      <c r="H98" s="36"/>
      <c r="I98" s="36"/>
      <c r="J98" s="36"/>
      <c r="K98" s="36"/>
    </row>
    <row r="99" spans="1:11" ht="12.75">
      <c r="A99" s="36"/>
      <c r="B99" s="36"/>
      <c r="C99" s="36"/>
      <c r="D99" s="36"/>
      <c r="E99" s="36"/>
      <c r="F99" s="36"/>
      <c r="G99" s="36"/>
      <c r="H99" s="36"/>
      <c r="I99" s="36"/>
      <c r="J99" s="36"/>
      <c r="K99" s="36"/>
    </row>
    <row r="100" spans="1:11" ht="12.75">
      <c r="A100" s="36"/>
      <c r="B100" s="36"/>
      <c r="C100" s="36"/>
      <c r="D100" s="36"/>
      <c r="E100" s="36"/>
      <c r="F100" s="36"/>
      <c r="G100" s="36"/>
      <c r="H100" s="36"/>
      <c r="I100" s="36"/>
      <c r="J100" s="36"/>
      <c r="K100" s="36"/>
    </row>
    <row r="101" spans="1:11" ht="12.75">
      <c r="A101" s="36"/>
      <c r="B101" s="36"/>
      <c r="C101" s="36"/>
      <c r="D101" s="36"/>
      <c r="E101" s="36"/>
      <c r="F101" s="36"/>
      <c r="G101" s="36"/>
      <c r="H101" s="36"/>
      <c r="I101" s="36"/>
      <c r="J101" s="36"/>
      <c r="K101" s="36"/>
    </row>
    <row r="102" spans="1:11" ht="12.75">
      <c r="A102" s="36"/>
      <c r="B102" s="36"/>
      <c r="C102" s="36"/>
      <c r="D102" s="36"/>
      <c r="E102" s="36"/>
      <c r="F102" s="36"/>
      <c r="G102" s="36"/>
      <c r="H102" s="36"/>
      <c r="I102" s="36"/>
      <c r="J102" s="36"/>
      <c r="K102" s="36"/>
    </row>
    <row r="103" spans="1:11" ht="12.75">
      <c r="A103" s="36"/>
      <c r="B103" s="36"/>
      <c r="C103" s="36"/>
      <c r="D103" s="36"/>
      <c r="E103" s="36"/>
      <c r="F103" s="36"/>
      <c r="G103" s="36"/>
      <c r="H103" s="36"/>
      <c r="I103" s="36"/>
      <c r="J103" s="36"/>
      <c r="K103" s="36"/>
    </row>
    <row r="104" spans="1:11" ht="12.75">
      <c r="A104" s="36"/>
      <c r="B104" s="36"/>
      <c r="C104" s="36"/>
      <c r="D104" s="36"/>
      <c r="E104" s="36"/>
      <c r="F104" s="36"/>
      <c r="G104" s="36"/>
      <c r="H104" s="36"/>
      <c r="I104" s="36"/>
      <c r="J104" s="36"/>
      <c r="K104" s="36"/>
    </row>
    <row r="105" spans="1:11" ht="12.75">
      <c r="A105" s="36"/>
      <c r="B105" s="36"/>
      <c r="C105" s="36"/>
      <c r="D105" s="36"/>
      <c r="E105" s="36"/>
      <c r="F105" s="36"/>
      <c r="G105" s="36"/>
      <c r="H105" s="36"/>
      <c r="I105" s="36"/>
      <c r="J105" s="36"/>
      <c r="K105" s="36"/>
    </row>
    <row r="106" spans="1:11" ht="12.75">
      <c r="A106" s="36"/>
      <c r="B106" s="36"/>
      <c r="C106" s="36"/>
      <c r="D106" s="36"/>
      <c r="E106" s="36"/>
      <c r="F106" s="36"/>
      <c r="G106" s="36"/>
      <c r="H106" s="36"/>
      <c r="I106" s="36"/>
      <c r="J106" s="36"/>
      <c r="K106" s="36"/>
    </row>
    <row r="107" spans="1:11" ht="12.75">
      <c r="A107" s="36"/>
      <c r="B107" s="36"/>
      <c r="C107" s="36"/>
      <c r="D107" s="36"/>
      <c r="E107" s="36"/>
      <c r="F107" s="36"/>
      <c r="G107" s="36"/>
      <c r="H107" s="36"/>
      <c r="I107" s="36"/>
      <c r="J107" s="36"/>
      <c r="K107" s="36"/>
    </row>
    <row r="108" spans="1:11" ht="12.75">
      <c r="A108" s="36"/>
      <c r="B108" s="36"/>
      <c r="C108" s="36"/>
      <c r="D108" s="36"/>
      <c r="E108" s="36"/>
      <c r="F108" s="36"/>
      <c r="G108" s="36"/>
      <c r="H108" s="36"/>
      <c r="I108" s="36"/>
      <c r="J108" s="36"/>
      <c r="K108" s="36"/>
    </row>
    <row r="109" spans="1:11" ht="12.75">
      <c r="A109" s="36"/>
      <c r="B109" s="36"/>
      <c r="C109" s="36"/>
      <c r="D109" s="36"/>
      <c r="E109" s="36"/>
      <c r="F109" s="36"/>
      <c r="G109" s="36"/>
      <c r="H109" s="36"/>
      <c r="I109" s="36"/>
      <c r="J109" s="36"/>
      <c r="K109" s="36"/>
    </row>
    <row r="110" spans="1:11" ht="12.75">
      <c r="A110" s="36"/>
      <c r="B110" s="36"/>
      <c r="C110" s="36"/>
      <c r="D110" s="36"/>
      <c r="E110" s="36"/>
      <c r="F110" s="36"/>
      <c r="G110" s="36"/>
      <c r="H110" s="36"/>
      <c r="I110" s="36"/>
      <c r="J110" s="36"/>
      <c r="K110" s="36"/>
    </row>
    <row r="111" spans="1:11" ht="12.75">
      <c r="A111" s="36"/>
      <c r="B111" s="36"/>
      <c r="C111" s="36"/>
      <c r="D111" s="36"/>
      <c r="E111" s="36"/>
      <c r="F111" s="36"/>
      <c r="G111" s="36"/>
      <c r="H111" s="36"/>
      <c r="I111" s="36"/>
      <c r="J111" s="36"/>
      <c r="K111" s="36"/>
    </row>
    <row r="112" spans="1:11" ht="12.75">
      <c r="A112" s="36"/>
      <c r="B112" s="36"/>
      <c r="C112" s="36"/>
      <c r="D112" s="36"/>
      <c r="E112" s="36"/>
      <c r="F112" s="36"/>
      <c r="G112" s="36"/>
      <c r="H112" s="36"/>
      <c r="I112" s="36"/>
      <c r="J112" s="36"/>
      <c r="K112" s="36"/>
    </row>
    <row r="113" spans="1:11" ht="12.75">
      <c r="A113" s="36"/>
      <c r="B113" s="36"/>
      <c r="C113" s="36"/>
      <c r="D113" s="36"/>
      <c r="E113" s="36"/>
      <c r="F113" s="36"/>
      <c r="G113" s="36"/>
      <c r="H113" s="36"/>
      <c r="I113" s="36"/>
      <c r="J113" s="36"/>
      <c r="K113" s="36"/>
    </row>
    <row r="114" spans="1:11" ht="12.75">
      <c r="A114" s="36"/>
      <c r="B114" s="36"/>
      <c r="C114" s="36"/>
      <c r="D114" s="36"/>
      <c r="E114" s="36"/>
      <c r="F114" s="36"/>
      <c r="G114" s="36"/>
      <c r="H114" s="36"/>
      <c r="I114" s="36"/>
      <c r="J114" s="36"/>
      <c r="K114" s="36"/>
    </row>
    <row r="115" spans="1:11" ht="12.75">
      <c r="A115" s="36"/>
      <c r="B115" s="36"/>
      <c r="C115" s="36"/>
      <c r="D115" s="36"/>
      <c r="E115" s="36"/>
      <c r="F115" s="36"/>
      <c r="G115" s="36"/>
      <c r="H115" s="36"/>
      <c r="I115" s="36"/>
      <c r="J115" s="36"/>
      <c r="K115" s="36"/>
    </row>
    <row r="116" spans="1:11" ht="12.75">
      <c r="A116" s="36"/>
      <c r="B116" s="36"/>
      <c r="C116" s="36"/>
      <c r="D116" s="36"/>
      <c r="E116" s="36"/>
      <c r="F116" s="36"/>
      <c r="G116" s="36"/>
      <c r="H116" s="36"/>
      <c r="I116" s="36"/>
      <c r="J116" s="36"/>
      <c r="K116" s="36"/>
    </row>
    <row r="117" spans="1:11" ht="12.75">
      <c r="A117" s="36"/>
      <c r="B117" s="36"/>
      <c r="C117" s="36"/>
      <c r="D117" s="36"/>
      <c r="E117" s="36"/>
      <c r="F117" s="36"/>
      <c r="G117" s="36"/>
      <c r="H117" s="36"/>
      <c r="I117" s="36"/>
      <c r="J117" s="36"/>
      <c r="K117" s="36"/>
    </row>
    <row r="118" spans="1:11" ht="12.75">
      <c r="A118" s="36"/>
      <c r="B118" s="36"/>
      <c r="C118" s="36"/>
      <c r="D118" s="36"/>
      <c r="E118" s="36"/>
      <c r="F118" s="36"/>
      <c r="G118" s="36"/>
      <c r="H118" s="36"/>
      <c r="I118" s="36"/>
      <c r="J118" s="36"/>
      <c r="K118" s="36"/>
    </row>
    <row r="119" spans="1:11" ht="12.75">
      <c r="A119" s="36"/>
      <c r="B119" s="36"/>
      <c r="C119" s="36"/>
      <c r="D119" s="36"/>
      <c r="E119" s="36"/>
      <c r="F119" s="36"/>
      <c r="G119" s="36"/>
      <c r="H119" s="36"/>
      <c r="I119" s="36"/>
      <c r="J119" s="36"/>
      <c r="K119" s="36"/>
    </row>
    <row r="120" spans="1:11" ht="12.75">
      <c r="A120" s="36"/>
      <c r="B120" s="36"/>
      <c r="C120" s="36"/>
      <c r="D120" s="36"/>
      <c r="E120" s="36"/>
      <c r="F120" s="36"/>
      <c r="G120" s="36"/>
      <c r="H120" s="36"/>
      <c r="I120" s="36"/>
      <c r="J120" s="36"/>
      <c r="K120" s="36"/>
    </row>
    <row r="121" spans="1:11" ht="12.75">
      <c r="A121" s="36"/>
      <c r="B121" s="36"/>
      <c r="C121" s="36"/>
      <c r="D121" s="36"/>
      <c r="E121" s="36"/>
      <c r="F121" s="36"/>
      <c r="G121" s="36"/>
      <c r="H121" s="36"/>
      <c r="I121" s="36"/>
      <c r="J121" s="36"/>
      <c r="K121" s="36"/>
    </row>
    <row r="122" spans="1:11" ht="12.75">
      <c r="A122" s="36"/>
      <c r="B122" s="36"/>
      <c r="C122" s="36"/>
      <c r="D122" s="36"/>
      <c r="E122" s="36"/>
      <c r="F122" s="36"/>
      <c r="G122" s="36"/>
      <c r="H122" s="36"/>
      <c r="I122" s="36"/>
      <c r="J122" s="36"/>
      <c r="K122" s="36"/>
    </row>
    <row r="123" spans="1:11" ht="12.75">
      <c r="A123" s="36"/>
      <c r="B123" s="36"/>
      <c r="C123" s="36"/>
      <c r="D123" s="36"/>
      <c r="E123" s="36"/>
      <c r="F123" s="36"/>
      <c r="G123" s="36"/>
      <c r="H123" s="36"/>
      <c r="I123" s="36"/>
      <c r="J123" s="36"/>
      <c r="K123" s="36"/>
    </row>
    <row r="124" spans="1:11" ht="12.75">
      <c r="A124" s="36"/>
      <c r="B124" s="36"/>
      <c r="C124" s="36"/>
      <c r="D124" s="36"/>
      <c r="E124" s="36"/>
      <c r="F124" s="36"/>
      <c r="G124" s="36"/>
      <c r="H124" s="36"/>
      <c r="I124" s="36"/>
      <c r="J124" s="36"/>
      <c r="K124" s="36"/>
    </row>
  </sheetData>
  <sheetProtection password="EF65" sheet="1" objects="1" scenarios="1"/>
  <mergeCells count="35">
    <mergeCell ref="A1:K2"/>
    <mergeCell ref="A3:K3"/>
    <mergeCell ref="A4:K4"/>
    <mergeCell ref="A5:K5"/>
    <mergeCell ref="A6:K6"/>
    <mergeCell ref="A7:K7"/>
    <mergeCell ref="A8:E8"/>
    <mergeCell ref="F8:F10"/>
    <mergeCell ref="G8:J8"/>
    <mergeCell ref="K8:K10"/>
    <mergeCell ref="A9:E10"/>
    <mergeCell ref="G9:J9"/>
    <mergeCell ref="G10:J10"/>
    <mergeCell ref="A11:C11"/>
    <mergeCell ref="D11:E11"/>
    <mergeCell ref="G11:K11"/>
    <mergeCell ref="A12:E13"/>
    <mergeCell ref="F12:K13"/>
    <mergeCell ref="A14:E15"/>
    <mergeCell ref="F14:K15"/>
    <mergeCell ref="A16:C16"/>
    <mergeCell ref="D16:E16"/>
    <mergeCell ref="G16:K16"/>
    <mergeCell ref="A17:D22"/>
    <mergeCell ref="E17:G23"/>
    <mergeCell ref="H17:K22"/>
    <mergeCell ref="A23:D23"/>
    <mergeCell ref="H23:K23"/>
    <mergeCell ref="A31:K31"/>
    <mergeCell ref="A32:K39"/>
    <mergeCell ref="A40:K46"/>
    <mergeCell ref="A24:K25"/>
    <mergeCell ref="A26:K27"/>
    <mergeCell ref="A28:K29"/>
    <mergeCell ref="A30:K30"/>
  </mergeCells>
  <printOptions horizontalCentered="1"/>
  <pageMargins left="0.3937007874015748" right="0.3937007874015748" top="0.984251968503937" bottom="0.984251968503937" header="0.5118110236220472" footer="0.5118110236220472"/>
  <pageSetup fitToHeight="1" fitToWidth="1" horizontalDpi="600" verticalDpi="600" orientation="portrait" paperSize="9" scale="98" r:id="rId1"/>
</worksheet>
</file>

<file path=xl/worksheets/sheet17.xml><?xml version="1.0" encoding="utf-8"?>
<worksheet xmlns="http://schemas.openxmlformats.org/spreadsheetml/2006/main" xmlns:r="http://schemas.openxmlformats.org/officeDocument/2006/relationships">
  <sheetPr>
    <pageSetUpPr fitToPage="1"/>
  </sheetPr>
  <dimension ref="A1:Q61"/>
  <sheetViews>
    <sheetView workbookViewId="0" topLeftCell="A1">
      <selection activeCell="B12" sqref="B12:N12"/>
    </sheetView>
  </sheetViews>
  <sheetFormatPr defaultColWidth="9.140625" defaultRowHeight="12.75"/>
  <cols>
    <col min="1" max="1" width="3.00390625" style="35" customWidth="1"/>
    <col min="2" max="14" width="4.7109375" style="35" customWidth="1"/>
    <col min="15" max="15" width="13.28125" style="35" customWidth="1"/>
    <col min="16" max="16" width="4.7109375" style="35" customWidth="1"/>
    <col min="17" max="17" width="22.28125" style="35" customWidth="1"/>
    <col min="18" max="16384" width="9.140625" style="35" customWidth="1"/>
  </cols>
  <sheetData>
    <row r="1" spans="1:17" ht="12.75">
      <c r="A1" s="354"/>
      <c r="B1" s="354"/>
      <c r="C1" s="354"/>
      <c r="D1" s="354"/>
      <c r="E1" s="354"/>
      <c r="F1" s="354"/>
      <c r="G1" s="354"/>
      <c r="H1" s="354"/>
      <c r="I1" s="354"/>
      <c r="J1" s="354"/>
      <c r="K1" s="354"/>
      <c r="L1" s="354"/>
      <c r="M1" s="357"/>
      <c r="N1" s="357"/>
      <c r="O1" s="1399" t="s">
        <v>84</v>
      </c>
      <c r="P1" s="1400"/>
      <c r="Q1" s="1401"/>
    </row>
    <row r="2" spans="1:17" ht="33.75">
      <c r="A2" s="326"/>
      <c r="B2" s="326"/>
      <c r="C2" s="326"/>
      <c r="D2" s="326"/>
      <c r="E2" s="326"/>
      <c r="F2" s="1366" t="s">
        <v>476</v>
      </c>
      <c r="G2" s="1367"/>
      <c r="H2" s="1367"/>
      <c r="I2" s="1367"/>
      <c r="J2" s="1367"/>
      <c r="K2" s="1367"/>
      <c r="L2" s="1367"/>
      <c r="M2" s="450"/>
      <c r="N2" s="1368"/>
      <c r="O2" s="1402"/>
      <c r="P2" s="538"/>
      <c r="Q2" s="1403"/>
    </row>
    <row r="3" spans="1:17" ht="15.75">
      <c r="A3" s="1381" t="s">
        <v>88</v>
      </c>
      <c r="B3" s="1381"/>
      <c r="C3" s="1382"/>
      <c r="D3" s="1382"/>
      <c r="E3" s="1382"/>
      <c r="F3" s="1382"/>
      <c r="G3" s="1382"/>
      <c r="H3" s="1377" t="s">
        <v>123</v>
      </c>
      <c r="I3" s="1377"/>
      <c r="J3" s="1377"/>
      <c r="K3" s="1378"/>
      <c r="L3" s="1378"/>
      <c r="M3" s="358"/>
      <c r="N3" s="358"/>
      <c r="O3" s="1402"/>
      <c r="P3" s="538"/>
      <c r="Q3" s="1403"/>
    </row>
    <row r="4" spans="1:17" ht="12.75">
      <c r="A4" s="1381"/>
      <c r="B4" s="1381"/>
      <c r="C4" s="1382"/>
      <c r="D4" s="1382"/>
      <c r="E4" s="1382"/>
      <c r="F4" s="1382"/>
      <c r="G4" s="1382"/>
      <c r="H4" s="1377"/>
      <c r="I4" s="1377"/>
      <c r="J4" s="1377"/>
      <c r="K4" s="1378"/>
      <c r="L4" s="1378"/>
      <c r="M4" s="359"/>
      <c r="N4" s="359"/>
      <c r="O4" s="1402"/>
      <c r="P4" s="538"/>
      <c r="Q4" s="1403"/>
    </row>
    <row r="5" spans="1:17" ht="13.5" thickBot="1">
      <c r="A5" s="1381" t="s">
        <v>89</v>
      </c>
      <c r="B5" s="1381"/>
      <c r="C5" s="1382"/>
      <c r="D5" s="1382"/>
      <c r="E5" s="1382"/>
      <c r="F5" s="1382"/>
      <c r="G5" s="1382"/>
      <c r="H5" s="327"/>
      <c r="I5" s="327"/>
      <c r="J5" s="327"/>
      <c r="K5" s="327"/>
      <c r="L5" s="327"/>
      <c r="M5" s="359"/>
      <c r="N5" s="359"/>
      <c r="O5" s="1404" t="s">
        <v>85</v>
      </c>
      <c r="P5" s="1405"/>
      <c r="Q5" s="1406"/>
    </row>
    <row r="6" spans="1:17" ht="12.75">
      <c r="A6" s="1441"/>
      <c r="B6" s="1441"/>
      <c r="C6" s="1441"/>
      <c r="D6" s="1441"/>
      <c r="E6" s="1441"/>
      <c r="F6" s="1441"/>
      <c r="G6" s="1441"/>
      <c r="H6" s="1441"/>
      <c r="I6" s="1441"/>
      <c r="J6" s="1441"/>
      <c r="K6" s="1441"/>
      <c r="L6" s="1441"/>
      <c r="M6" s="1441"/>
      <c r="N6" s="1441"/>
      <c r="O6" s="1441"/>
      <c r="P6" s="1441"/>
      <c r="Q6" s="1441"/>
    </row>
    <row r="7" spans="1:17" ht="15">
      <c r="A7" s="1451" t="s">
        <v>255</v>
      </c>
      <c r="B7" s="1451"/>
      <c r="C7" s="1451"/>
      <c r="D7" s="1451"/>
      <c r="E7" s="1451"/>
      <c r="F7" s="1451"/>
      <c r="G7" s="1451"/>
      <c r="H7" s="1451"/>
      <c r="I7" s="1451"/>
      <c r="J7" s="1451"/>
      <c r="K7" s="1451"/>
      <c r="L7" s="1451"/>
      <c r="M7" s="1452"/>
      <c r="N7" s="1452"/>
      <c r="O7" s="1452"/>
      <c r="P7" s="1452"/>
      <c r="Q7" s="1452"/>
    </row>
    <row r="8" spans="1:17" ht="15">
      <c r="A8" s="1451" t="s">
        <v>256</v>
      </c>
      <c r="B8" s="1451"/>
      <c r="C8" s="1451"/>
      <c r="D8" s="1451"/>
      <c r="E8" s="1451"/>
      <c r="F8" s="1451"/>
      <c r="G8" s="1451"/>
      <c r="H8" s="1451"/>
      <c r="I8" s="1451"/>
      <c r="J8" s="1451"/>
      <c r="K8" s="1451"/>
      <c r="L8" s="1451"/>
      <c r="M8" s="1452"/>
      <c r="N8" s="1452"/>
      <c r="O8" s="1452"/>
      <c r="P8" s="1452"/>
      <c r="Q8" s="1452"/>
    </row>
    <row r="9" spans="1:17" ht="12.75">
      <c r="A9" s="1441"/>
      <c r="B9" s="1441"/>
      <c r="C9" s="1441"/>
      <c r="D9" s="1441"/>
      <c r="E9" s="1441"/>
      <c r="F9" s="1441"/>
      <c r="G9" s="1441"/>
      <c r="H9" s="1441"/>
      <c r="I9" s="1441"/>
      <c r="J9" s="1441"/>
      <c r="K9" s="1441"/>
      <c r="L9" s="1441"/>
      <c r="M9" s="1441"/>
      <c r="N9" s="1441"/>
      <c r="O9" s="1441"/>
      <c r="P9" s="1441"/>
      <c r="Q9" s="1441"/>
    </row>
    <row r="10" spans="1:17" ht="16.5" thickBot="1">
      <c r="A10" s="1391" t="s">
        <v>241</v>
      </c>
      <c r="B10" s="1391"/>
      <c r="C10" s="1391"/>
      <c r="D10" s="1391"/>
      <c r="E10" s="1391"/>
      <c r="F10" s="1391"/>
      <c r="G10" s="1379" t="s">
        <v>240</v>
      </c>
      <c r="H10" s="1380"/>
      <c r="I10" s="1380"/>
      <c r="J10" s="1380"/>
      <c r="K10" s="1380"/>
      <c r="L10" s="1380"/>
      <c r="M10" s="1380"/>
      <c r="N10" s="413" t="s">
        <v>20</v>
      </c>
      <c r="O10" s="365" t="s">
        <v>242</v>
      </c>
      <c r="P10" s="413"/>
      <c r="Q10" s="366"/>
    </row>
    <row r="11" spans="1:17" ht="15" customHeight="1">
      <c r="A11" s="1386" t="s">
        <v>257</v>
      </c>
      <c r="B11" s="1387"/>
      <c r="C11" s="1387"/>
      <c r="D11" s="1387"/>
      <c r="E11" s="1387"/>
      <c r="F11" s="1387"/>
      <c r="G11" s="1387"/>
      <c r="H11" s="1387"/>
      <c r="I11" s="1387"/>
      <c r="J11" s="1387"/>
      <c r="K11" s="1387"/>
      <c r="L11" s="1387"/>
      <c r="M11" s="1388"/>
      <c r="N11" s="1407" t="s">
        <v>86</v>
      </c>
      <c r="O11" s="1389"/>
      <c r="P11" s="1389"/>
      <c r="Q11" s="1390"/>
    </row>
    <row r="12" spans="1:17" ht="15" customHeight="1" thickBot="1">
      <c r="A12" s="328"/>
      <c r="B12" s="1372" t="str">
        <f>+CONCATENATE(DAP1!B26," ",DAP1!J26,", ",DAP1!B27)</f>
        <v> , </v>
      </c>
      <c r="C12" s="1372"/>
      <c r="D12" s="1372"/>
      <c r="E12" s="1372"/>
      <c r="F12" s="1372"/>
      <c r="G12" s="1372"/>
      <c r="H12" s="1372"/>
      <c r="I12" s="1372"/>
      <c r="J12" s="1372"/>
      <c r="K12" s="1372"/>
      <c r="L12" s="1372"/>
      <c r="M12" s="1373"/>
      <c r="N12" s="1373"/>
      <c r="O12" s="329"/>
      <c r="P12" s="1445">
        <f>+DAP1!A7</f>
      </c>
      <c r="Q12" s="1446"/>
    </row>
    <row r="13" spans="1:17" ht="15" customHeight="1">
      <c r="A13" s="1386" t="s">
        <v>258</v>
      </c>
      <c r="B13" s="1387"/>
      <c r="C13" s="1387"/>
      <c r="D13" s="1387"/>
      <c r="E13" s="1387"/>
      <c r="F13" s="1387"/>
      <c r="G13" s="1387"/>
      <c r="H13" s="1387"/>
      <c r="I13" s="1387"/>
      <c r="J13" s="1387"/>
      <c r="K13" s="1387"/>
      <c r="L13" s="1387"/>
      <c r="M13" s="1388"/>
      <c r="N13" s="1388"/>
      <c r="O13" s="1388"/>
      <c r="P13" s="1389"/>
      <c r="Q13" s="1390"/>
    </row>
    <row r="14" spans="1:17" ht="15" customHeight="1">
      <c r="A14" s="333"/>
      <c r="B14" s="1372" t="str">
        <f>+CONCATENATE(DAP1!B29,", ",DAP1!G29," ",DAP1!L29)</f>
        <v>0,  </v>
      </c>
      <c r="C14" s="1372"/>
      <c r="D14" s="1372"/>
      <c r="E14" s="1372"/>
      <c r="F14" s="1372"/>
      <c r="G14" s="1372"/>
      <c r="H14" s="1372"/>
      <c r="I14" s="1372"/>
      <c r="J14" s="1372"/>
      <c r="K14" s="1372"/>
      <c r="L14" s="1372"/>
      <c r="M14" s="1373"/>
      <c r="N14" s="1373"/>
      <c r="O14" s="329"/>
      <c r="P14" s="334" t="s">
        <v>477</v>
      </c>
      <c r="Q14" s="406">
        <f>+DAP1!H30</f>
        <v>0</v>
      </c>
    </row>
    <row r="15" spans="1:17" ht="4.5" customHeight="1">
      <c r="A15" s="1374"/>
      <c r="B15" s="1375"/>
      <c r="C15" s="1375"/>
      <c r="D15" s="1375"/>
      <c r="E15" s="1375"/>
      <c r="F15" s="1375"/>
      <c r="G15" s="1375"/>
      <c r="H15" s="1375"/>
      <c r="I15" s="1375"/>
      <c r="J15" s="1375"/>
      <c r="K15" s="1375"/>
      <c r="L15" s="1375"/>
      <c r="M15" s="1375"/>
      <c r="N15" s="1375"/>
      <c r="O15" s="1375"/>
      <c r="P15" s="1375"/>
      <c r="Q15" s="1376"/>
    </row>
    <row r="16" spans="1:17" ht="15" customHeight="1" thickBot="1">
      <c r="A16" s="330"/>
      <c r="B16" s="1369"/>
      <c r="C16" s="1369"/>
      <c r="D16" s="1369"/>
      <c r="E16" s="1369"/>
      <c r="F16" s="1369"/>
      <c r="G16" s="1369"/>
      <c r="H16" s="1369"/>
      <c r="I16" s="1369"/>
      <c r="J16" s="1369"/>
      <c r="K16" s="1369"/>
      <c r="L16" s="1369"/>
      <c r="M16" s="1370"/>
      <c r="N16" s="340" t="s">
        <v>243</v>
      </c>
      <c r="O16" s="341">
        <f>+DAP1!B30</f>
        <v>0</v>
      </c>
      <c r="P16" s="342" t="s">
        <v>259</v>
      </c>
      <c r="Q16" s="367">
        <f>+DAP1!F30</f>
        <v>0</v>
      </c>
    </row>
    <row r="17" spans="1:17" ht="15" customHeight="1">
      <c r="A17" s="1386" t="s">
        <v>244</v>
      </c>
      <c r="B17" s="1387"/>
      <c r="C17" s="1387"/>
      <c r="D17" s="1387"/>
      <c r="E17" s="1387"/>
      <c r="F17" s="1387"/>
      <c r="G17" s="1387"/>
      <c r="H17" s="1387"/>
      <c r="I17" s="1387"/>
      <c r="J17" s="1387"/>
      <c r="K17" s="1387"/>
      <c r="L17" s="1387"/>
      <c r="M17" s="1388"/>
      <c r="N17" s="1388"/>
      <c r="O17" s="1388"/>
      <c r="P17" s="1389"/>
      <c r="Q17" s="1390"/>
    </row>
    <row r="18" spans="1:17" ht="15" customHeight="1">
      <c r="A18" s="335"/>
      <c r="B18" s="1411" t="str">
        <f>+B14</f>
        <v>0,  </v>
      </c>
      <c r="C18" s="1411"/>
      <c r="D18" s="1411"/>
      <c r="E18" s="1411"/>
      <c r="F18" s="1411"/>
      <c r="G18" s="1411"/>
      <c r="H18" s="1411"/>
      <c r="I18" s="1411"/>
      <c r="J18" s="1411"/>
      <c r="K18" s="1411"/>
      <c r="L18" s="1411"/>
      <c r="M18" s="1412"/>
      <c r="N18" s="1412"/>
      <c r="O18" s="1419" t="s">
        <v>652</v>
      </c>
      <c r="P18" s="917"/>
      <c r="Q18" s="339"/>
    </row>
    <row r="19" spans="1:17" ht="4.5" customHeight="1">
      <c r="A19" s="1442"/>
      <c r="B19" s="1443"/>
      <c r="C19" s="1443"/>
      <c r="D19" s="1443"/>
      <c r="E19" s="1443"/>
      <c r="F19" s="1443"/>
      <c r="G19" s="1443"/>
      <c r="H19" s="1443"/>
      <c r="I19" s="1443"/>
      <c r="J19" s="1443"/>
      <c r="K19" s="1443"/>
      <c r="L19" s="1443"/>
      <c r="M19" s="1443"/>
      <c r="N19" s="1443"/>
      <c r="O19" s="1443"/>
      <c r="P19" s="1443"/>
      <c r="Q19" s="1444"/>
    </row>
    <row r="20" spans="1:17" ht="15" customHeight="1" thickBot="1">
      <c r="A20" s="360"/>
      <c r="B20" s="1413">
        <f>+B16</f>
        <v>0</v>
      </c>
      <c r="C20" s="1413"/>
      <c r="D20" s="1413"/>
      <c r="E20" s="1413"/>
      <c r="F20" s="1413"/>
      <c r="G20" s="1413"/>
      <c r="H20" s="1413"/>
      <c r="I20" s="1413"/>
      <c r="J20" s="1413"/>
      <c r="K20" s="1413"/>
      <c r="L20" s="1413"/>
      <c r="M20" s="1414"/>
      <c r="N20" s="361" t="s">
        <v>243</v>
      </c>
      <c r="O20" s="362">
        <f>+O16</f>
        <v>0</v>
      </c>
      <c r="P20" s="363" t="s">
        <v>259</v>
      </c>
      <c r="Q20" s="368">
        <f>+Q16</f>
        <v>0</v>
      </c>
    </row>
    <row r="21" spans="1:17" ht="15" customHeight="1">
      <c r="A21" s="1371" t="s">
        <v>621</v>
      </c>
      <c r="B21" s="1417"/>
      <c r="C21" s="1417"/>
      <c r="D21" s="1417"/>
      <c r="E21" s="1417"/>
      <c r="F21" s="1417"/>
      <c r="G21" s="1417"/>
      <c r="H21" s="1417"/>
      <c r="I21" s="1417"/>
      <c r="J21" s="1417"/>
      <c r="K21" s="1417"/>
      <c r="L21" s="1417"/>
      <c r="M21" s="1417"/>
      <c r="N21" s="1417"/>
      <c r="O21" s="1417"/>
      <c r="P21" s="1417"/>
      <c r="Q21" s="1418"/>
    </row>
    <row r="22" spans="1:17" ht="15" customHeight="1">
      <c r="A22" s="335"/>
      <c r="B22" s="1411" t="str">
        <f>+B18</f>
        <v>0,  </v>
      </c>
      <c r="C22" s="1411"/>
      <c r="D22" s="1411"/>
      <c r="E22" s="1411"/>
      <c r="F22" s="1411"/>
      <c r="G22" s="1411"/>
      <c r="H22" s="1411"/>
      <c r="I22" s="1411"/>
      <c r="J22" s="1411"/>
      <c r="K22" s="1411"/>
      <c r="L22" s="1411"/>
      <c r="M22" s="1412"/>
      <c r="N22" s="1412"/>
      <c r="O22" s="1395"/>
      <c r="P22" s="1396"/>
      <c r="Q22" s="1376"/>
    </row>
    <row r="23" spans="1:17" ht="4.5" customHeight="1">
      <c r="A23" s="1442"/>
      <c r="B23" s="1443"/>
      <c r="C23" s="1443"/>
      <c r="D23" s="1443"/>
      <c r="E23" s="1443"/>
      <c r="F23" s="1443"/>
      <c r="G23" s="1443"/>
      <c r="H23" s="1443"/>
      <c r="I23" s="1443"/>
      <c r="J23" s="1443"/>
      <c r="K23" s="1443"/>
      <c r="L23" s="1443"/>
      <c r="M23" s="1443"/>
      <c r="N23" s="1443"/>
      <c r="O23" s="1443"/>
      <c r="P23" s="1443"/>
      <c r="Q23" s="1444"/>
    </row>
    <row r="24" spans="1:17" ht="15" customHeight="1" thickBot="1">
      <c r="A24" s="336"/>
      <c r="B24" s="1415">
        <f>+B20</f>
        <v>0</v>
      </c>
      <c r="C24" s="1415"/>
      <c r="D24" s="1415"/>
      <c r="E24" s="1415"/>
      <c r="F24" s="1415"/>
      <c r="G24" s="1415"/>
      <c r="H24" s="1415"/>
      <c r="I24" s="1415"/>
      <c r="J24" s="1415"/>
      <c r="K24" s="1415"/>
      <c r="L24" s="1415"/>
      <c r="M24" s="1416"/>
      <c r="N24" s="337" t="s">
        <v>243</v>
      </c>
      <c r="O24" s="338">
        <f>+O20</f>
        <v>0</v>
      </c>
      <c r="P24" s="1397"/>
      <c r="Q24" s="1398"/>
    </row>
    <row r="25" spans="1:17" s="254" customFormat="1" ht="18" customHeight="1">
      <c r="A25" s="1408" t="s">
        <v>245</v>
      </c>
      <c r="B25" s="1409"/>
      <c r="C25" s="1410"/>
      <c r="D25" s="1410"/>
      <c r="E25" s="1410"/>
      <c r="F25" s="1410"/>
      <c r="G25" s="1410"/>
      <c r="H25" s="1410"/>
      <c r="I25" s="1410"/>
      <c r="J25" s="1410"/>
      <c r="K25" s="1410"/>
      <c r="L25" s="1410"/>
      <c r="M25" s="343" t="s">
        <v>640</v>
      </c>
      <c r="N25" s="371"/>
      <c r="O25" s="343" t="s">
        <v>443</v>
      </c>
      <c r="P25" s="371"/>
      <c r="Q25" s="344"/>
    </row>
    <row r="26" spans="1:17" s="254" customFormat="1" ht="4.5" customHeight="1">
      <c r="A26" s="1392"/>
      <c r="B26" s="1393"/>
      <c r="C26" s="1393"/>
      <c r="D26" s="1393"/>
      <c r="E26" s="1393"/>
      <c r="F26" s="1393"/>
      <c r="G26" s="1393"/>
      <c r="H26" s="1393"/>
      <c r="I26" s="1393"/>
      <c r="J26" s="1393"/>
      <c r="K26" s="1393"/>
      <c r="L26" s="1393"/>
      <c r="M26" s="1393"/>
      <c r="N26" s="1393"/>
      <c r="O26" s="1393"/>
      <c r="P26" s="1393"/>
      <c r="Q26" s="1394"/>
    </row>
    <row r="27" spans="1:17" s="254" customFormat="1" ht="18" customHeight="1" thickBot="1">
      <c r="A27" s="1383" t="s">
        <v>246</v>
      </c>
      <c r="B27" s="1384"/>
      <c r="C27" s="1385"/>
      <c r="D27" s="1385"/>
      <c r="E27" s="1385"/>
      <c r="F27" s="1385"/>
      <c r="G27" s="1385"/>
      <c r="H27" s="1385"/>
      <c r="I27" s="1385"/>
      <c r="J27" s="1385"/>
      <c r="K27" s="1385"/>
      <c r="L27" s="1385"/>
      <c r="M27" s="346" t="s">
        <v>640</v>
      </c>
      <c r="N27" s="372"/>
      <c r="O27" s="346" t="s">
        <v>443</v>
      </c>
      <c r="P27" s="372"/>
      <c r="Q27" s="347"/>
    </row>
    <row r="28" spans="1:17" s="254" customFormat="1" ht="18" customHeight="1">
      <c r="A28" s="1475" t="s">
        <v>260</v>
      </c>
      <c r="B28" s="1476"/>
      <c r="C28" s="1476"/>
      <c r="D28" s="1476"/>
      <c r="E28" s="1476"/>
      <c r="F28" s="1476"/>
      <c r="G28" s="1476"/>
      <c r="H28" s="1476"/>
      <c r="I28" s="1476"/>
      <c r="J28" s="1476"/>
      <c r="K28" s="1476"/>
      <c r="L28" s="1476"/>
      <c r="M28" s="1477"/>
      <c r="N28" s="1485"/>
      <c r="O28" s="1486"/>
      <c r="P28" s="1486"/>
      <c r="Q28" s="370"/>
    </row>
    <row r="29" spans="1:17" s="254" customFormat="1" ht="4.5" customHeight="1">
      <c r="A29" s="1392"/>
      <c r="B29" s="1393"/>
      <c r="C29" s="1393"/>
      <c r="D29" s="1393"/>
      <c r="E29" s="1393"/>
      <c r="F29" s="1393"/>
      <c r="G29" s="1393"/>
      <c r="H29" s="1393"/>
      <c r="I29" s="1393"/>
      <c r="J29" s="1393"/>
      <c r="K29" s="1393"/>
      <c r="L29" s="1393"/>
      <c r="M29" s="1393"/>
      <c r="N29" s="1393"/>
      <c r="O29" s="1393"/>
      <c r="P29" s="1393"/>
      <c r="Q29" s="1394"/>
    </row>
    <row r="30" spans="1:17" s="254" customFormat="1" ht="18" customHeight="1" thickBot="1">
      <c r="A30" s="1478" t="s">
        <v>261</v>
      </c>
      <c r="B30" s="1479"/>
      <c r="C30" s="1479"/>
      <c r="D30" s="1479"/>
      <c r="E30" s="1479"/>
      <c r="F30" s="1479"/>
      <c r="G30" s="1479"/>
      <c r="H30" s="1479"/>
      <c r="I30" s="1479"/>
      <c r="J30" s="1479"/>
      <c r="K30" s="1479"/>
      <c r="L30" s="1479"/>
      <c r="M30" s="1480"/>
      <c r="N30" s="1487">
        <v>39903</v>
      </c>
      <c r="O30" s="1488"/>
      <c r="P30" s="1488"/>
      <c r="Q30" s="369"/>
    </row>
    <row r="31" spans="1:17" ht="15" customHeight="1">
      <c r="A31" s="1481" t="s">
        <v>247</v>
      </c>
      <c r="B31" s="1482"/>
      <c r="C31" s="1482"/>
      <c r="D31" s="1482"/>
      <c r="E31" s="1482"/>
      <c r="F31" s="1482"/>
      <c r="G31" s="1482"/>
      <c r="H31" s="1482"/>
      <c r="I31" s="1482"/>
      <c r="J31" s="1482"/>
      <c r="K31" s="1482"/>
      <c r="L31" s="1482"/>
      <c r="M31" s="1483"/>
      <c r="N31" s="1483"/>
      <c r="O31" s="1483"/>
      <c r="P31" s="1477"/>
      <c r="Q31" s="1484"/>
    </row>
    <row r="32" spans="1:17" ht="15" customHeight="1">
      <c r="A32" s="331"/>
      <c r="B32" s="350"/>
      <c r="C32" s="332" t="s">
        <v>248</v>
      </c>
      <c r="D32" s="332"/>
      <c r="E32" s="332"/>
      <c r="F32" s="332"/>
      <c r="G32" s="332"/>
      <c r="H32" s="332"/>
      <c r="I32" s="332"/>
      <c r="J32" s="332"/>
      <c r="K32" s="332"/>
      <c r="L32" s="332"/>
      <c r="M32" s="332"/>
      <c r="N32" s="332"/>
      <c r="O32" s="332"/>
      <c r="P32" s="332"/>
      <c r="Q32" s="348"/>
    </row>
    <row r="33" spans="1:17" ht="4.5" customHeight="1">
      <c r="A33" s="1392"/>
      <c r="B33" s="1393"/>
      <c r="C33" s="1393"/>
      <c r="D33" s="1393"/>
      <c r="E33" s="1393"/>
      <c r="F33" s="1393"/>
      <c r="G33" s="1393"/>
      <c r="H33" s="1393"/>
      <c r="I33" s="1393"/>
      <c r="J33" s="1393"/>
      <c r="K33" s="1393"/>
      <c r="L33" s="1393"/>
      <c r="M33" s="1393"/>
      <c r="N33" s="1393"/>
      <c r="O33" s="1393"/>
      <c r="P33" s="1393"/>
      <c r="Q33" s="1394"/>
    </row>
    <row r="34" spans="1:17" ht="15" customHeight="1">
      <c r="A34" s="331"/>
      <c r="B34" s="350"/>
      <c r="C34" s="332" t="s">
        <v>249</v>
      </c>
      <c r="D34" s="332"/>
      <c r="E34" s="332"/>
      <c r="F34" s="332"/>
      <c r="G34" s="332"/>
      <c r="H34" s="332"/>
      <c r="I34" s="332"/>
      <c r="J34" s="332"/>
      <c r="K34" s="332"/>
      <c r="L34" s="332"/>
      <c r="M34" s="332"/>
      <c r="N34" s="332"/>
      <c r="O34" s="332"/>
      <c r="P34" s="332"/>
      <c r="Q34" s="348"/>
    </row>
    <row r="35" spans="1:17" ht="4.5" customHeight="1">
      <c r="A35" s="1392"/>
      <c r="B35" s="1393"/>
      <c r="C35" s="1393"/>
      <c r="D35" s="1393"/>
      <c r="E35" s="1393"/>
      <c r="F35" s="1393"/>
      <c r="G35" s="1393"/>
      <c r="H35" s="1393"/>
      <c r="I35" s="1393"/>
      <c r="J35" s="1393"/>
      <c r="K35" s="1393"/>
      <c r="L35" s="1393"/>
      <c r="M35" s="1393"/>
      <c r="N35" s="1393"/>
      <c r="O35" s="1393"/>
      <c r="P35" s="1393"/>
      <c r="Q35" s="1394"/>
    </row>
    <row r="36" spans="1:17" ht="15" customHeight="1">
      <c r="A36" s="331"/>
      <c r="B36" s="350"/>
      <c r="C36" s="1435" t="s">
        <v>250</v>
      </c>
      <c r="D36" s="1435"/>
      <c r="E36" s="1435"/>
      <c r="F36" s="1435"/>
      <c r="G36" s="1435"/>
      <c r="H36" s="1435"/>
      <c r="I36" s="1435"/>
      <c r="J36" s="1436">
        <f>+MAX(0,ZP2!E29)</f>
        <v>0</v>
      </c>
      <c r="K36" s="1437"/>
      <c r="L36" s="1437"/>
      <c r="M36" s="1437"/>
      <c r="N36" s="1437"/>
      <c r="O36" s="345" t="s">
        <v>377</v>
      </c>
      <c r="P36" s="345"/>
      <c r="Q36" s="349"/>
    </row>
    <row r="37" spans="1:17" ht="15" customHeight="1" thickBot="1">
      <c r="A37" s="1470" t="s">
        <v>376</v>
      </c>
      <c r="B37" s="1471"/>
      <c r="C37" s="1471"/>
      <c r="D37" s="1471"/>
      <c r="E37" s="1471"/>
      <c r="F37" s="1471"/>
      <c r="G37" s="1471"/>
      <c r="H37" s="1471"/>
      <c r="I37" s="1471"/>
      <c r="J37" s="1471"/>
      <c r="K37" s="1471"/>
      <c r="L37" s="1471"/>
      <c r="M37" s="1471"/>
      <c r="N37" s="1471"/>
      <c r="O37" s="1471"/>
      <c r="P37" s="1471"/>
      <c r="Q37" s="1472"/>
    </row>
    <row r="38" spans="1:17" ht="15" customHeight="1">
      <c r="A38" s="1457" t="s">
        <v>251</v>
      </c>
      <c r="B38" s="1458"/>
      <c r="C38" s="1458"/>
      <c r="D38" s="1458"/>
      <c r="E38" s="1458"/>
      <c r="F38" s="1458"/>
      <c r="G38" s="1458"/>
      <c r="H38" s="1458"/>
      <c r="I38" s="1458"/>
      <c r="J38" s="1458"/>
      <c r="K38" s="1458"/>
      <c r="L38" s="1458"/>
      <c r="M38" s="1458"/>
      <c r="N38" s="1458"/>
      <c r="O38" s="1458"/>
      <c r="P38" s="1458"/>
      <c r="Q38" s="1459"/>
    </row>
    <row r="39" spans="1:17" ht="15" customHeight="1">
      <c r="A39" s="331"/>
      <c r="B39" s="350"/>
      <c r="C39" s="1433" t="s">
        <v>252</v>
      </c>
      <c r="D39" s="1433"/>
      <c r="E39" s="1433"/>
      <c r="F39" s="1433"/>
      <c r="G39" s="1433"/>
      <c r="H39" s="1433"/>
      <c r="I39" s="1433"/>
      <c r="J39" s="1433"/>
      <c r="K39" s="1433"/>
      <c r="L39" s="1433"/>
      <c r="M39" s="916"/>
      <c r="N39" s="350"/>
      <c r="O39" s="1433" t="s">
        <v>253</v>
      </c>
      <c r="P39" s="916"/>
      <c r="Q39" s="1422"/>
    </row>
    <row r="40" spans="1:17" ht="4.5" customHeight="1">
      <c r="A40" s="1392"/>
      <c r="B40" s="1434"/>
      <c r="C40" s="1434"/>
      <c r="D40" s="1434"/>
      <c r="E40" s="1434"/>
      <c r="F40" s="1434"/>
      <c r="G40" s="1434"/>
      <c r="H40" s="1434"/>
      <c r="I40" s="1434"/>
      <c r="J40" s="1434"/>
      <c r="K40" s="1434"/>
      <c r="L40" s="1434"/>
      <c r="M40" s="1434"/>
      <c r="N40" s="1434"/>
      <c r="O40" s="1434"/>
      <c r="P40" s="1434"/>
      <c r="Q40" s="1394"/>
    </row>
    <row r="41" spans="1:17" ht="15" customHeight="1" thickBot="1">
      <c r="A41" s="351"/>
      <c r="B41" s="373"/>
      <c r="C41" s="352" t="s">
        <v>254</v>
      </c>
      <c r="D41" s="352"/>
      <c r="E41" s="352"/>
      <c r="F41" s="352"/>
      <c r="G41" s="352"/>
      <c r="H41" s="352"/>
      <c r="I41" s="352"/>
      <c r="J41" s="1431">
        <f>+SP2!F15</f>
        <v>0</v>
      </c>
      <c r="K41" s="1432"/>
      <c r="L41" s="1432"/>
      <c r="M41" s="1432"/>
      <c r="N41" s="1432"/>
      <c r="O41" s="1426" t="s">
        <v>262</v>
      </c>
      <c r="P41" s="1427"/>
      <c r="Q41" s="353">
        <f>+SP2!K15</f>
        <v>0</v>
      </c>
    </row>
    <row r="42" spans="1:17" ht="15" customHeight="1">
      <c r="A42" s="1467" t="s">
        <v>112</v>
      </c>
      <c r="B42" s="1468"/>
      <c r="C42" s="1468"/>
      <c r="D42" s="1468"/>
      <c r="E42" s="1468"/>
      <c r="F42" s="1468"/>
      <c r="G42" s="1468"/>
      <c r="H42" s="1468"/>
      <c r="I42" s="1468"/>
      <c r="J42" s="1468"/>
      <c r="K42" s="1468"/>
      <c r="L42" s="1468"/>
      <c r="M42" s="1468"/>
      <c r="N42" s="1468"/>
      <c r="O42" s="1468"/>
      <c r="P42" s="1468"/>
      <c r="Q42" s="1469"/>
    </row>
    <row r="43" spans="1:17" ht="15" customHeight="1">
      <c r="A43" s="331"/>
      <c r="B43" s="350"/>
      <c r="C43" s="1428" t="s">
        <v>113</v>
      </c>
      <c r="D43" s="1428"/>
      <c r="E43" s="1428"/>
      <c r="F43" s="1428"/>
      <c r="G43" s="1428"/>
      <c r="H43" s="1428"/>
      <c r="I43" s="1428"/>
      <c r="J43" s="1428"/>
      <c r="K43" s="1428"/>
      <c r="L43" s="1428"/>
      <c r="M43" s="916"/>
      <c r="N43" s="916"/>
      <c r="O43" s="916"/>
      <c r="P43" s="916"/>
      <c r="Q43" s="1422"/>
    </row>
    <row r="44" spans="1:17" ht="15" customHeight="1">
      <c r="A44" s="1423"/>
      <c r="B44" s="916"/>
      <c r="C44" s="1417" t="s">
        <v>114</v>
      </c>
      <c r="D44" s="1417"/>
      <c r="E44" s="1417"/>
      <c r="F44" s="1417"/>
      <c r="G44" s="1417"/>
      <c r="H44" s="1417"/>
      <c r="I44" s="1417"/>
      <c r="J44" s="1417"/>
      <c r="K44" s="1417"/>
      <c r="L44" s="1417"/>
      <c r="M44" s="1429"/>
      <c r="N44" s="1429"/>
      <c r="O44" s="1429"/>
      <c r="P44" s="1429"/>
      <c r="Q44" s="1430"/>
    </row>
    <row r="45" spans="1:17" ht="14.25" customHeight="1" thickBot="1">
      <c r="A45" s="1423"/>
      <c r="B45" s="916"/>
      <c r="C45" s="356">
        <v>1</v>
      </c>
      <c r="D45" s="356">
        <v>2</v>
      </c>
      <c r="E45" s="356">
        <v>3</v>
      </c>
      <c r="F45" s="356">
        <v>4</v>
      </c>
      <c r="G45" s="356">
        <v>5</v>
      </c>
      <c r="H45" s="356">
        <v>6</v>
      </c>
      <c r="I45" s="356">
        <v>7</v>
      </c>
      <c r="J45" s="356">
        <v>8</v>
      </c>
      <c r="K45" s="356">
        <v>9</v>
      </c>
      <c r="L45" s="356">
        <v>10</v>
      </c>
      <c r="M45" s="356">
        <v>11</v>
      </c>
      <c r="N45" s="356">
        <v>12</v>
      </c>
      <c r="O45" s="1424" t="s">
        <v>115</v>
      </c>
      <c r="P45" s="1424"/>
      <c r="Q45" s="1425"/>
    </row>
    <row r="46" spans="1:17" ht="15" customHeight="1" thickBot="1">
      <c r="A46" s="1423"/>
      <c r="B46" s="916"/>
      <c r="C46" s="364"/>
      <c r="D46" s="364"/>
      <c r="E46" s="364"/>
      <c r="F46" s="364"/>
      <c r="G46" s="364"/>
      <c r="H46" s="364"/>
      <c r="I46" s="364"/>
      <c r="J46" s="364"/>
      <c r="K46" s="364"/>
      <c r="L46" s="364"/>
      <c r="M46" s="364"/>
      <c r="N46" s="364"/>
      <c r="O46" s="1460"/>
      <c r="P46" s="1461"/>
      <c r="Q46" s="1462"/>
    </row>
    <row r="47" spans="1:17" ht="7.5" customHeight="1">
      <c r="A47" s="1420"/>
      <c r="B47" s="1421"/>
      <c r="C47" s="1421"/>
      <c r="D47" s="1421"/>
      <c r="E47" s="1421"/>
      <c r="F47" s="1421"/>
      <c r="G47" s="1421"/>
      <c r="H47" s="1421"/>
      <c r="I47" s="1421"/>
      <c r="J47" s="1421"/>
      <c r="K47" s="1421"/>
      <c r="L47" s="1421"/>
      <c r="M47" s="1421"/>
      <c r="N47" s="1421"/>
      <c r="O47" s="1421"/>
      <c r="P47" s="1421"/>
      <c r="Q47" s="1422"/>
    </row>
    <row r="48" spans="1:17" ht="15" customHeight="1">
      <c r="A48" s="331"/>
      <c r="B48" s="350"/>
      <c r="C48" s="1428" t="s">
        <v>116</v>
      </c>
      <c r="D48" s="1428"/>
      <c r="E48" s="1428"/>
      <c r="F48" s="1428"/>
      <c r="G48" s="1428"/>
      <c r="H48" s="1428"/>
      <c r="I48" s="1428"/>
      <c r="J48" s="1428"/>
      <c r="K48" s="1428"/>
      <c r="L48" s="1428"/>
      <c r="M48" s="916"/>
      <c r="N48" s="916"/>
      <c r="O48" s="916"/>
      <c r="P48" s="916"/>
      <c r="Q48" s="1422"/>
    </row>
    <row r="49" spans="1:17" ht="15" customHeight="1">
      <c r="A49" s="1423"/>
      <c r="B49" s="917"/>
      <c r="C49" s="1417" t="s">
        <v>117</v>
      </c>
      <c r="D49" s="1417"/>
      <c r="E49" s="1417"/>
      <c r="F49" s="1417"/>
      <c r="G49" s="1417"/>
      <c r="H49" s="1417"/>
      <c r="I49" s="1417"/>
      <c r="J49" s="1417"/>
      <c r="K49" s="1417"/>
      <c r="L49" s="1417"/>
      <c r="M49" s="1453"/>
      <c r="N49" s="1453"/>
      <c r="O49" s="1453"/>
      <c r="P49" s="1453"/>
      <c r="Q49" s="1430"/>
    </row>
    <row r="50" spans="1:17" ht="15" customHeight="1" thickBot="1">
      <c r="A50" s="1423"/>
      <c r="B50" s="917"/>
      <c r="C50" s="356">
        <v>1</v>
      </c>
      <c r="D50" s="356">
        <v>2</v>
      </c>
      <c r="E50" s="356">
        <v>3</v>
      </c>
      <c r="F50" s="356">
        <v>4</v>
      </c>
      <c r="G50" s="356">
        <v>5</v>
      </c>
      <c r="H50" s="356">
        <v>6</v>
      </c>
      <c r="I50" s="356">
        <v>7</v>
      </c>
      <c r="J50" s="356">
        <v>8</v>
      </c>
      <c r="K50" s="356">
        <v>9</v>
      </c>
      <c r="L50" s="356">
        <v>10</v>
      </c>
      <c r="M50" s="356">
        <v>11</v>
      </c>
      <c r="N50" s="356">
        <v>12</v>
      </c>
      <c r="O50" s="1424" t="s">
        <v>118</v>
      </c>
      <c r="P50" s="1424"/>
      <c r="Q50" s="1425"/>
    </row>
    <row r="51" spans="1:17" ht="15" customHeight="1" thickBot="1">
      <c r="A51" s="1423"/>
      <c r="B51" s="917"/>
      <c r="C51" s="364"/>
      <c r="D51" s="364"/>
      <c r="E51" s="364"/>
      <c r="F51" s="364"/>
      <c r="G51" s="364"/>
      <c r="H51" s="364"/>
      <c r="I51" s="364"/>
      <c r="J51" s="364"/>
      <c r="K51" s="364"/>
      <c r="L51" s="364"/>
      <c r="M51" s="364"/>
      <c r="N51" s="364"/>
      <c r="O51" s="1463" t="s">
        <v>119</v>
      </c>
      <c r="P51" s="1464"/>
      <c r="Q51" s="1465"/>
    </row>
    <row r="52" spans="1:17" ht="7.5" customHeight="1">
      <c r="A52" s="1420"/>
      <c r="B52" s="1421"/>
      <c r="C52" s="1421"/>
      <c r="D52" s="1421"/>
      <c r="E52" s="1421"/>
      <c r="F52" s="1421"/>
      <c r="G52" s="1421"/>
      <c r="H52" s="1421"/>
      <c r="I52" s="1421"/>
      <c r="J52" s="1421"/>
      <c r="K52" s="1421"/>
      <c r="L52" s="1421"/>
      <c r="M52" s="1421"/>
      <c r="N52" s="1421"/>
      <c r="O52" s="1421"/>
      <c r="P52" s="1421"/>
      <c r="Q52" s="1422"/>
    </row>
    <row r="53" spans="1:17" ht="15" customHeight="1">
      <c r="A53" s="1473" t="s">
        <v>120</v>
      </c>
      <c r="B53" s="1474"/>
      <c r="C53" s="1474"/>
      <c r="D53" s="1474"/>
      <c r="E53" s="1474"/>
      <c r="F53" s="1474"/>
      <c r="G53" s="1474"/>
      <c r="H53" s="1474"/>
      <c r="I53" s="1474"/>
      <c r="J53" s="1474"/>
      <c r="K53" s="1474"/>
      <c r="L53" s="1474"/>
      <c r="M53" s="1474"/>
      <c r="N53" s="1474"/>
      <c r="O53" s="1474"/>
      <c r="P53" s="1474"/>
      <c r="Q53" s="1430"/>
    </row>
    <row r="54" spans="1:17" ht="15" customHeight="1">
      <c r="A54" s="1371" t="s">
        <v>121</v>
      </c>
      <c r="B54" s="917"/>
      <c r="C54" s="917"/>
      <c r="D54" s="917"/>
      <c r="E54" s="917"/>
      <c r="F54" s="917"/>
      <c r="G54" s="917"/>
      <c r="H54" s="917"/>
      <c r="I54" s="917"/>
      <c r="J54" s="1358"/>
      <c r="K54" s="1358"/>
      <c r="L54" s="1358"/>
      <c r="M54" s="1358"/>
      <c r="N54" s="1358"/>
      <c r="O54" s="355"/>
      <c r="P54" s="1358"/>
      <c r="Q54" s="1359"/>
    </row>
    <row r="55" spans="1:17" ht="27" customHeight="1">
      <c r="A55" s="1454" t="s">
        <v>87</v>
      </c>
      <c r="B55" s="1455"/>
      <c r="C55" s="1455"/>
      <c r="D55" s="1455"/>
      <c r="E55" s="1455"/>
      <c r="F55" s="1455"/>
      <c r="G55" s="1455"/>
      <c r="H55" s="1455"/>
      <c r="I55" s="1455"/>
      <c r="J55" s="1455"/>
      <c r="K55" s="1455"/>
      <c r="L55" s="1455"/>
      <c r="M55" s="1455"/>
      <c r="N55" s="1455"/>
      <c r="O55" s="1455"/>
      <c r="P55" s="1455"/>
      <c r="Q55" s="1456"/>
    </row>
    <row r="56" spans="1:17" ht="13.5" customHeight="1">
      <c r="A56" s="1448"/>
      <c r="B56" s="1449"/>
      <c r="C56" s="1449"/>
      <c r="D56" s="1449"/>
      <c r="E56" s="1449"/>
      <c r="F56" s="1449"/>
      <c r="G56" s="1449"/>
      <c r="H56" s="1449"/>
      <c r="I56" s="1449"/>
      <c r="J56" s="1449"/>
      <c r="K56" s="1449"/>
      <c r="L56" s="1449"/>
      <c r="M56" s="1449"/>
      <c r="N56" s="1449"/>
      <c r="O56" s="1449"/>
      <c r="P56" s="1449"/>
      <c r="Q56" s="1450"/>
    </row>
    <row r="57" spans="1:17" ht="13.5" customHeight="1">
      <c r="A57" s="1448"/>
      <c r="B57" s="1449"/>
      <c r="C57" s="1449"/>
      <c r="D57" s="1449"/>
      <c r="E57" s="1449"/>
      <c r="F57" s="1449"/>
      <c r="G57" s="1449"/>
      <c r="H57" s="1449"/>
      <c r="I57" s="1449"/>
      <c r="J57" s="1449"/>
      <c r="K57" s="1449"/>
      <c r="L57" s="1449"/>
      <c r="M57" s="1449"/>
      <c r="N57" s="1449"/>
      <c r="O57" s="1449"/>
      <c r="P57" s="1449"/>
      <c r="Q57" s="1450"/>
    </row>
    <row r="58" spans="1:17" ht="13.5" customHeight="1">
      <c r="A58" s="1360" t="s">
        <v>272</v>
      </c>
      <c r="B58" s="499"/>
      <c r="C58" s="499"/>
      <c r="D58" s="1361">
        <f ca="1">+TODAY()</f>
        <v>39882</v>
      </c>
      <c r="E58" s="1361"/>
      <c r="F58" s="1362"/>
      <c r="G58" s="1363"/>
      <c r="H58" s="1363"/>
      <c r="I58" s="1363"/>
      <c r="J58" s="1363"/>
      <c r="K58" s="1363"/>
      <c r="L58" s="1363"/>
      <c r="M58" s="1364" t="s">
        <v>122</v>
      </c>
      <c r="N58" s="450"/>
      <c r="O58" s="1085"/>
      <c r="P58" s="1093"/>
      <c r="Q58" s="1365"/>
    </row>
    <row r="59" spans="1:17" ht="13.5" customHeight="1" thickBot="1">
      <c r="A59" s="1438" t="str">
        <f>+DAP1!A44</f>
        <v>Formulář zpracovala ASPEKT HM, daňová, účetní a auditorská kancelář, www.danovapriznani.cz, business.center.cz</v>
      </c>
      <c r="B59" s="1439"/>
      <c r="C59" s="1439"/>
      <c r="D59" s="1439"/>
      <c r="E59" s="1439"/>
      <c r="F59" s="1439"/>
      <c r="G59" s="1439"/>
      <c r="H59" s="1439"/>
      <c r="I59" s="1439"/>
      <c r="J59" s="1439"/>
      <c r="K59" s="1439"/>
      <c r="L59" s="1439"/>
      <c r="M59" s="1439"/>
      <c r="N59" s="1439"/>
      <c r="O59" s="1439"/>
      <c r="P59" s="1439"/>
      <c r="Q59" s="1440"/>
    </row>
    <row r="60" spans="1:17" ht="13.5" customHeight="1">
      <c r="A60" s="1466" t="s">
        <v>239</v>
      </c>
      <c r="B60" s="1466"/>
      <c r="C60" s="1466"/>
      <c r="D60" s="1466"/>
      <c r="E60" s="1466"/>
      <c r="F60" s="1466"/>
      <c r="G60" s="1466"/>
      <c r="H60" s="1466"/>
      <c r="I60" s="1466"/>
      <c r="J60" s="1466"/>
      <c r="K60" s="1466"/>
      <c r="L60" s="1466"/>
      <c r="M60" s="1466"/>
      <c r="N60" s="1466"/>
      <c r="O60" s="1466"/>
      <c r="P60" s="1466"/>
      <c r="Q60" s="1466"/>
    </row>
    <row r="61" spans="1:17" ht="13.5" customHeight="1">
      <c r="A61" s="1447">
        <v>1</v>
      </c>
      <c r="B61" s="1447"/>
      <c r="C61" s="1447"/>
      <c r="D61" s="1447"/>
      <c r="E61" s="1447"/>
      <c r="F61" s="1447"/>
      <c r="G61" s="1447"/>
      <c r="H61" s="1447"/>
      <c r="I61" s="1447"/>
      <c r="J61" s="1447"/>
      <c r="K61" s="1447"/>
      <c r="L61" s="1447"/>
      <c r="M61" s="1447"/>
      <c r="N61" s="1447"/>
      <c r="O61" s="1447"/>
      <c r="P61" s="1447"/>
      <c r="Q61" s="1447"/>
    </row>
  </sheetData>
  <sheetProtection password="EF65" sheet="1" objects="1" scenarios="1"/>
  <mergeCells count="83">
    <mergeCell ref="A30:M30"/>
    <mergeCell ref="A31:Q31"/>
    <mergeCell ref="A29:Q29"/>
    <mergeCell ref="N28:P28"/>
    <mergeCell ref="N30:P30"/>
    <mergeCell ref="O51:Q51"/>
    <mergeCell ref="A60:Q60"/>
    <mergeCell ref="A23:Q23"/>
    <mergeCell ref="A42:Q42"/>
    <mergeCell ref="A37:Q37"/>
    <mergeCell ref="A52:Q52"/>
    <mergeCell ref="A53:Q53"/>
    <mergeCell ref="C48:Q48"/>
    <mergeCell ref="A35:Q35"/>
    <mergeCell ref="A28:M28"/>
    <mergeCell ref="A61:Q61"/>
    <mergeCell ref="A56:Q57"/>
    <mergeCell ref="A7:Q7"/>
    <mergeCell ref="A8:Q8"/>
    <mergeCell ref="C49:Q49"/>
    <mergeCell ref="A50:B50"/>
    <mergeCell ref="O50:Q50"/>
    <mergeCell ref="A55:Q55"/>
    <mergeCell ref="A38:Q38"/>
    <mergeCell ref="O46:Q46"/>
    <mergeCell ref="A59:Q59"/>
    <mergeCell ref="A6:Q6"/>
    <mergeCell ref="A17:Q17"/>
    <mergeCell ref="A19:Q19"/>
    <mergeCell ref="A11:M11"/>
    <mergeCell ref="P12:Q12"/>
    <mergeCell ref="A9:Q9"/>
    <mergeCell ref="B12:N12"/>
    <mergeCell ref="A49:B49"/>
    <mergeCell ref="A51:B51"/>
    <mergeCell ref="A33:Q33"/>
    <mergeCell ref="C39:M39"/>
    <mergeCell ref="O39:Q39"/>
    <mergeCell ref="A40:Q40"/>
    <mergeCell ref="C36:I36"/>
    <mergeCell ref="J36:N36"/>
    <mergeCell ref="A47:Q47"/>
    <mergeCell ref="A46:B46"/>
    <mergeCell ref="O45:Q45"/>
    <mergeCell ref="O41:P41"/>
    <mergeCell ref="C43:Q43"/>
    <mergeCell ref="A44:B44"/>
    <mergeCell ref="C44:Q44"/>
    <mergeCell ref="A45:B45"/>
    <mergeCell ref="J41:N41"/>
    <mergeCell ref="O1:Q4"/>
    <mergeCell ref="O5:Q5"/>
    <mergeCell ref="N11:Q11"/>
    <mergeCell ref="A25:L25"/>
    <mergeCell ref="B18:N18"/>
    <mergeCell ref="B20:M20"/>
    <mergeCell ref="B22:N22"/>
    <mergeCell ref="B24:M24"/>
    <mergeCell ref="A21:Q21"/>
    <mergeCell ref="O18:P18"/>
    <mergeCell ref="A5:G5"/>
    <mergeCell ref="A27:L27"/>
    <mergeCell ref="A13:Q13"/>
    <mergeCell ref="A10:F10"/>
    <mergeCell ref="A26:Q26"/>
    <mergeCell ref="O22:Q22"/>
    <mergeCell ref="P24:Q24"/>
    <mergeCell ref="F2:N2"/>
    <mergeCell ref="B16:M16"/>
    <mergeCell ref="A54:I54"/>
    <mergeCell ref="J54:N54"/>
    <mergeCell ref="B14:N14"/>
    <mergeCell ref="A15:Q15"/>
    <mergeCell ref="H3:L4"/>
    <mergeCell ref="G10:M10"/>
    <mergeCell ref="A3:G3"/>
    <mergeCell ref="A4:G4"/>
    <mergeCell ref="P54:Q54"/>
    <mergeCell ref="A58:C58"/>
    <mergeCell ref="D58:F58"/>
    <mergeCell ref="G58:L58"/>
    <mergeCell ref="M58:N58"/>
    <mergeCell ref="O58:Q58"/>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93" r:id="rId1"/>
</worksheet>
</file>

<file path=xl/worksheets/sheet18.xml><?xml version="1.0" encoding="utf-8"?>
<worksheet xmlns="http://schemas.openxmlformats.org/spreadsheetml/2006/main" xmlns:r="http://schemas.openxmlformats.org/officeDocument/2006/relationships">
  <sheetPr>
    <pageSetUpPr fitToPage="1"/>
  </sheetPr>
  <dimension ref="A1:F65536"/>
  <sheetViews>
    <sheetView workbookViewId="0" topLeftCell="A1">
      <selection activeCell="E5" sqref="E5"/>
    </sheetView>
  </sheetViews>
  <sheetFormatPr defaultColWidth="9.140625" defaultRowHeight="12.75"/>
  <cols>
    <col min="1" max="1" width="5.57421875" style="36" customWidth="1"/>
    <col min="2" max="2" width="5.140625" style="36" customWidth="1"/>
    <col min="3" max="3" width="41.28125" style="36" customWidth="1"/>
    <col min="4" max="4" width="26.28125" style="36" customWidth="1"/>
    <col min="5" max="6" width="20.7109375" style="36" customWidth="1"/>
    <col min="7" max="16384" width="9.140625" style="36" customWidth="1"/>
  </cols>
  <sheetData>
    <row r="1" spans="1:6" ht="19.5" customHeight="1" thickBot="1">
      <c r="A1" s="1522" t="s">
        <v>653</v>
      </c>
      <c r="B1" s="1523"/>
      <c r="C1" s="1523"/>
      <c r="D1" s="1589"/>
      <c r="E1" s="374" t="s">
        <v>273</v>
      </c>
      <c r="F1" s="37">
        <f>+ZP1!P12</f>
      </c>
    </row>
    <row r="2" spans="1:6" ht="13.5" thickBot="1">
      <c r="A2" s="1590"/>
      <c r="B2" s="1591"/>
      <c r="C2" s="1591"/>
      <c r="D2" s="1591"/>
      <c r="E2" s="1591"/>
      <c r="F2" s="1591"/>
    </row>
    <row r="3" spans="1:6" ht="13.5" customHeight="1">
      <c r="A3" s="1536" t="s">
        <v>274</v>
      </c>
      <c r="B3" s="1574" t="s">
        <v>275</v>
      </c>
      <c r="C3" s="1575"/>
      <c r="D3" s="1576"/>
      <c r="E3" s="1520" t="s">
        <v>149</v>
      </c>
      <c r="F3" s="1526" t="s">
        <v>90</v>
      </c>
    </row>
    <row r="4" spans="1:6" ht="13.5" customHeight="1" thickBot="1">
      <c r="A4" s="1570"/>
      <c r="B4" s="1592"/>
      <c r="C4" s="1593"/>
      <c r="D4" s="1594"/>
      <c r="E4" s="1525"/>
      <c r="F4" s="1595"/>
    </row>
    <row r="5" spans="1:6" ht="25.5" customHeight="1">
      <c r="A5" s="375">
        <v>1</v>
      </c>
      <c r="B5" s="1596" t="s">
        <v>124</v>
      </c>
      <c r="C5" s="1597"/>
      <c r="D5" s="1598"/>
      <c r="E5" s="400">
        <f>+SP1!D39</f>
        <v>0</v>
      </c>
      <c r="F5" s="376"/>
    </row>
    <row r="6" spans="1:6" ht="25.5" customHeight="1">
      <c r="A6" s="377">
        <v>2</v>
      </c>
      <c r="B6" s="1586" t="s">
        <v>125</v>
      </c>
      <c r="C6" s="1587"/>
      <c r="D6" s="1588"/>
      <c r="E6" s="397">
        <f>+SP1!D41</f>
        <v>0</v>
      </c>
      <c r="F6" s="378"/>
    </row>
    <row r="7" spans="1:6" ht="15" customHeight="1">
      <c r="A7" s="1539">
        <v>3</v>
      </c>
      <c r="B7" s="1556" t="s">
        <v>126</v>
      </c>
      <c r="C7" s="1557"/>
      <c r="D7" s="1558"/>
      <c r="E7" s="1562">
        <f>+DAP2!E4</f>
        <v>0</v>
      </c>
      <c r="F7" s="1504"/>
    </row>
    <row r="8" spans="1:6" ht="58.5" customHeight="1">
      <c r="A8" s="1555"/>
      <c r="B8" s="1559" t="s">
        <v>131</v>
      </c>
      <c r="C8" s="1560"/>
      <c r="D8" s="1561"/>
      <c r="E8" s="1563"/>
      <c r="F8" s="1554"/>
    </row>
    <row r="9" spans="1:6" ht="25.5" customHeight="1">
      <c r="A9" s="379">
        <v>4</v>
      </c>
      <c r="B9" s="1559" t="s">
        <v>127</v>
      </c>
      <c r="C9" s="1560"/>
      <c r="D9" s="1564"/>
      <c r="E9" s="52">
        <v>12</v>
      </c>
      <c r="F9" s="380"/>
    </row>
    <row r="10" spans="1:6" ht="25.5" customHeight="1">
      <c r="A10" s="381">
        <v>5</v>
      </c>
      <c r="B10" s="1565" t="s">
        <v>94</v>
      </c>
      <c r="C10" s="1566"/>
      <c r="D10" s="1567"/>
      <c r="E10" s="38">
        <v>12</v>
      </c>
      <c r="F10" s="382"/>
    </row>
    <row r="11" spans="1:6" ht="48" customHeight="1">
      <c r="A11" s="377">
        <v>6</v>
      </c>
      <c r="B11" s="1528" t="s">
        <v>128</v>
      </c>
      <c r="C11" s="1529"/>
      <c r="D11" s="1530"/>
      <c r="E11" s="398">
        <v>0</v>
      </c>
      <c r="F11" s="383"/>
    </row>
    <row r="12" spans="1:6" ht="25.5" customHeight="1">
      <c r="A12" s="377">
        <v>9</v>
      </c>
      <c r="B12" s="1599" t="s">
        <v>129</v>
      </c>
      <c r="C12" s="1600"/>
      <c r="D12" s="1601"/>
      <c r="E12" s="399">
        <f>10780*E11</f>
        <v>0</v>
      </c>
      <c r="F12" s="383"/>
    </row>
    <row r="13" spans="1:6" ht="16.5" customHeight="1">
      <c r="A13" s="1539">
        <v>12</v>
      </c>
      <c r="B13" s="1514" t="s">
        <v>130</v>
      </c>
      <c r="C13" s="1542"/>
      <c r="D13" s="1602"/>
      <c r="E13" s="1501">
        <f>+MAX(E12,0.5*(E5-E6))</f>
        <v>0</v>
      </c>
      <c r="F13" s="1504"/>
    </row>
    <row r="14" spans="1:6" ht="16.5" customHeight="1">
      <c r="A14" s="1555"/>
      <c r="B14" s="1571" t="s">
        <v>132</v>
      </c>
      <c r="C14" s="1572"/>
      <c r="D14" s="1603"/>
      <c r="E14" s="1568"/>
      <c r="F14" s="1554"/>
    </row>
    <row r="15" spans="1:6" ht="16.5" customHeight="1">
      <c r="A15" s="1539">
        <v>13</v>
      </c>
      <c r="B15" s="1551" t="s">
        <v>133</v>
      </c>
      <c r="C15" s="1552"/>
      <c r="D15" s="1553"/>
      <c r="E15" s="1501">
        <f>MAX(0,+E13+E7-1034880)</f>
        <v>0</v>
      </c>
      <c r="F15" s="391"/>
    </row>
    <row r="16" spans="1:6" ht="16.5" customHeight="1">
      <c r="A16" s="1549"/>
      <c r="B16" s="1551" t="s">
        <v>134</v>
      </c>
      <c r="C16" s="1552"/>
      <c r="D16" s="1553"/>
      <c r="E16" s="1538"/>
      <c r="F16" s="391"/>
    </row>
    <row r="17" spans="1:6" ht="16.5" customHeight="1">
      <c r="A17" s="1550"/>
      <c r="B17" s="1546" t="s">
        <v>135</v>
      </c>
      <c r="C17" s="1547"/>
      <c r="D17" s="1548"/>
      <c r="E17" s="1538"/>
      <c r="F17" s="391"/>
    </row>
    <row r="18" spans="1:6" ht="16.5" customHeight="1">
      <c r="A18" s="1539">
        <v>14</v>
      </c>
      <c r="B18" s="1514" t="s">
        <v>136</v>
      </c>
      <c r="C18" s="1542"/>
      <c r="D18" s="1543"/>
      <c r="E18" s="1501">
        <f>MAX(+E13-E15,0)</f>
        <v>0</v>
      </c>
      <c r="F18" s="1504"/>
    </row>
    <row r="19" spans="1:6" ht="16.5" customHeight="1">
      <c r="A19" s="1540"/>
      <c r="B19" s="1551" t="s">
        <v>137</v>
      </c>
      <c r="C19" s="1552"/>
      <c r="D19" s="1553"/>
      <c r="E19" s="1544"/>
      <c r="F19" s="1509"/>
    </row>
    <row r="20" spans="1:6" ht="16.5" customHeight="1">
      <c r="A20" s="1541"/>
      <c r="B20" s="1571" t="s">
        <v>135</v>
      </c>
      <c r="C20" s="1572"/>
      <c r="D20" s="1573"/>
      <c r="E20" s="1545"/>
      <c r="F20" s="1510"/>
    </row>
    <row r="21" spans="1:6" ht="25.5" customHeight="1">
      <c r="A21" s="377">
        <v>15</v>
      </c>
      <c r="B21" s="1511" t="s">
        <v>271</v>
      </c>
      <c r="C21" s="1512"/>
      <c r="D21" s="1513"/>
      <c r="E21" s="399">
        <f>INT((E18*E10/E9)+0.99)</f>
        <v>0</v>
      </c>
      <c r="F21" s="385"/>
    </row>
    <row r="22" spans="1:6" ht="16.5" customHeight="1">
      <c r="A22" s="1549">
        <v>16</v>
      </c>
      <c r="B22" s="1514" t="s">
        <v>138</v>
      </c>
      <c r="C22" s="1515"/>
      <c r="D22" s="1516"/>
      <c r="E22" s="1538">
        <f>IF(E21&gt;0,INT(+E21*0.135+0.99),0)</f>
        <v>0</v>
      </c>
      <c r="F22" s="384"/>
    </row>
    <row r="23" spans="1:6" ht="16.5" customHeight="1">
      <c r="A23" s="1537"/>
      <c r="B23" s="1517" t="s">
        <v>276</v>
      </c>
      <c r="C23" s="1518"/>
      <c r="D23" s="1519"/>
      <c r="E23" s="1502"/>
      <c r="F23" s="384"/>
    </row>
    <row r="24" spans="1:6" ht="16.5" customHeight="1" thickBot="1">
      <c r="A24" s="1570"/>
      <c r="B24" s="1491" t="s">
        <v>277</v>
      </c>
      <c r="C24" s="1492"/>
      <c r="D24" s="1493"/>
      <c r="E24" s="1503"/>
      <c r="F24" s="387"/>
    </row>
    <row r="25" spans="1:6" ht="19.5" customHeight="1" thickBot="1">
      <c r="A25" s="1522" t="s">
        <v>654</v>
      </c>
      <c r="B25" s="1523"/>
      <c r="C25" s="1523"/>
      <c r="D25" s="1523"/>
      <c r="E25" s="1523"/>
      <c r="F25" s="1523"/>
    </row>
    <row r="26" spans="1:6" ht="13.5" customHeight="1">
      <c r="A26" s="1536" t="s">
        <v>274</v>
      </c>
      <c r="B26" s="1574" t="s">
        <v>275</v>
      </c>
      <c r="C26" s="1575"/>
      <c r="D26" s="1576"/>
      <c r="E26" s="1520" t="s">
        <v>149</v>
      </c>
      <c r="F26" s="1526" t="s">
        <v>91</v>
      </c>
    </row>
    <row r="27" spans="1:6" ht="13.5" customHeight="1">
      <c r="A27" s="1537"/>
      <c r="B27" s="1577"/>
      <c r="C27" s="1578"/>
      <c r="D27" s="1579"/>
      <c r="E27" s="1521"/>
      <c r="F27" s="1527"/>
    </row>
    <row r="28" spans="1:6" ht="39" customHeight="1">
      <c r="A28" s="388">
        <v>41</v>
      </c>
      <c r="B28" s="1528" t="s">
        <v>93</v>
      </c>
      <c r="C28" s="1529"/>
      <c r="D28" s="1530"/>
      <c r="E28" s="397">
        <v>0</v>
      </c>
      <c r="F28" s="383"/>
    </row>
    <row r="29" spans="1:6" ht="16.5" customHeight="1">
      <c r="A29" s="1580">
        <v>43</v>
      </c>
      <c r="B29" s="1583" t="s">
        <v>278</v>
      </c>
      <c r="C29" s="1584"/>
      <c r="D29" s="1585"/>
      <c r="E29" s="1501">
        <f>-E22+E28</f>
        <v>0</v>
      </c>
      <c r="F29" s="1504"/>
    </row>
    <row r="30" spans="1:6" ht="16.5" customHeight="1">
      <c r="A30" s="1581"/>
      <c r="B30" s="1494" t="s">
        <v>279</v>
      </c>
      <c r="C30" s="1495"/>
      <c r="D30" s="389" t="s">
        <v>280</v>
      </c>
      <c r="E30" s="1502"/>
      <c r="F30" s="1505"/>
    </row>
    <row r="31" spans="1:6" ht="16.5" customHeight="1" thickBot="1">
      <c r="A31" s="1582"/>
      <c r="B31" s="1604" t="s">
        <v>92</v>
      </c>
      <c r="C31" s="1605"/>
      <c r="D31" s="1606"/>
      <c r="E31" s="1503"/>
      <c r="F31" s="1506"/>
    </row>
    <row r="32" spans="1:6" ht="19.5" customHeight="1" thickBot="1">
      <c r="A32" s="1522" t="s">
        <v>655</v>
      </c>
      <c r="B32" s="1523"/>
      <c r="C32" s="1523"/>
      <c r="D32" s="1523"/>
      <c r="E32" s="1523"/>
      <c r="F32" s="1523"/>
    </row>
    <row r="33" spans="1:6" ht="13.5" customHeight="1">
      <c r="A33" s="1536" t="s">
        <v>274</v>
      </c>
      <c r="B33" s="1574" t="s">
        <v>275</v>
      </c>
      <c r="C33" s="1575"/>
      <c r="D33" s="1576"/>
      <c r="E33" s="1520" t="s">
        <v>149</v>
      </c>
      <c r="F33" s="1526" t="s">
        <v>91</v>
      </c>
    </row>
    <row r="34" spans="1:6" ht="13.5" customHeight="1" thickBot="1">
      <c r="A34" s="1537"/>
      <c r="B34" s="1577"/>
      <c r="C34" s="1578"/>
      <c r="D34" s="1579"/>
      <c r="E34" s="1525"/>
      <c r="F34" s="1527"/>
    </row>
    <row r="35" spans="1:6" ht="13.5" customHeight="1">
      <c r="A35" s="1607">
        <v>51</v>
      </c>
      <c r="B35" s="1610" t="s">
        <v>627</v>
      </c>
      <c r="C35" s="1611"/>
      <c r="D35" s="1612"/>
      <c r="E35" s="1534"/>
      <c r="F35" s="1508"/>
    </row>
    <row r="36" spans="1:6" ht="13.5" customHeight="1">
      <c r="A36" s="1608"/>
      <c r="B36" s="1613"/>
      <c r="C36" s="1614"/>
      <c r="D36" s="1614"/>
      <c r="E36" s="1535"/>
      <c r="F36" s="1505"/>
    </row>
    <row r="37" spans="1:6" ht="13.5" customHeight="1">
      <c r="A37" s="1608"/>
      <c r="B37" s="1531" t="s">
        <v>139</v>
      </c>
      <c r="C37" s="1532"/>
      <c r="D37" s="1533"/>
      <c r="E37" s="1535"/>
      <c r="F37" s="1505"/>
    </row>
    <row r="38" spans="1:6" ht="13.5" customHeight="1">
      <c r="A38" s="1608"/>
      <c r="B38" s="390" t="s">
        <v>478</v>
      </c>
      <c r="C38" s="392"/>
      <c r="D38" s="91"/>
      <c r="E38" s="1507">
        <f>IF(OR(E6&gt;E5,E9=0),0,MIN(12720,CEILING(0.135*0.5*(E5-E6)/E9,1)))</f>
        <v>0</v>
      </c>
      <c r="F38" s="1505"/>
    </row>
    <row r="39" spans="1:6" ht="13.5" customHeight="1">
      <c r="A39" s="1608"/>
      <c r="B39" s="1531" t="s">
        <v>281</v>
      </c>
      <c r="C39" s="1532"/>
      <c r="D39" s="1533"/>
      <c r="E39" s="1507"/>
      <c r="F39" s="1505"/>
    </row>
    <row r="40" spans="1:6" ht="13.5" customHeight="1">
      <c r="A40" s="1608"/>
      <c r="B40" s="1615" t="s">
        <v>277</v>
      </c>
      <c r="C40" s="1616"/>
      <c r="D40" s="1533"/>
      <c r="E40" s="1524"/>
      <c r="F40" s="1505"/>
    </row>
    <row r="41" spans="1:6" ht="13.5" customHeight="1">
      <c r="A41" s="1608"/>
      <c r="B41" s="1496" t="s">
        <v>140</v>
      </c>
      <c r="C41" s="1497"/>
      <c r="D41" s="1498"/>
      <c r="E41" s="1524"/>
      <c r="F41" s="1505"/>
    </row>
    <row r="42" spans="1:6" ht="13.5" customHeight="1">
      <c r="A42" s="1608"/>
      <c r="B42" s="1496" t="s">
        <v>141</v>
      </c>
      <c r="C42" s="1497"/>
      <c r="D42" s="1498"/>
      <c r="E42" s="1524"/>
      <c r="F42" s="1505"/>
    </row>
    <row r="43" spans="1:6" ht="13.5" customHeight="1">
      <c r="A43" s="1608"/>
      <c r="B43" s="402"/>
      <c r="C43" s="1499" t="s">
        <v>146</v>
      </c>
      <c r="D43" s="1500"/>
      <c r="E43" s="401">
        <f>+IF(OR(EXACT(B43,"X"),EXACT(B43,"x")),MAX(E38,1590),0)</f>
        <v>0</v>
      </c>
      <c r="F43" s="1505"/>
    </row>
    <row r="44" spans="1:6" ht="13.5" customHeight="1">
      <c r="A44" s="1608"/>
      <c r="B44" s="393"/>
      <c r="C44" s="1499" t="s">
        <v>142</v>
      </c>
      <c r="D44" s="1500"/>
      <c r="E44" s="386"/>
      <c r="F44" s="1505"/>
    </row>
    <row r="45" spans="1:6" ht="13.5" customHeight="1">
      <c r="A45" s="1608"/>
      <c r="B45" s="402"/>
      <c r="C45" s="1499" t="s">
        <v>148</v>
      </c>
      <c r="D45" s="1500"/>
      <c r="E45" s="401">
        <f>+IF(OR(EXACT(B45,"X"),EXACT(B45,"x")),E38,0)</f>
        <v>0</v>
      </c>
      <c r="F45" s="1505"/>
    </row>
    <row r="46" spans="1:6" ht="13.5" customHeight="1">
      <c r="A46" s="1608"/>
      <c r="B46" s="393"/>
      <c r="C46" s="395" t="s">
        <v>143</v>
      </c>
      <c r="D46" s="394"/>
      <c r="E46" s="386"/>
      <c r="F46" s="1505"/>
    </row>
    <row r="47" spans="1:6" ht="24" customHeight="1">
      <c r="A47" s="1608"/>
      <c r="B47" s="402"/>
      <c r="C47" s="1499" t="s">
        <v>147</v>
      </c>
      <c r="D47" s="1500"/>
      <c r="E47" s="401">
        <f>+IF(OR(EXACT(B47,"X"),EXACT(B47,"x")),CONCATENATE("( ",E38," )"),0)</f>
        <v>0</v>
      </c>
      <c r="F47" s="1505"/>
    </row>
    <row r="48" spans="1:6" ht="13.5" customHeight="1">
      <c r="A48" s="1608"/>
      <c r="B48" s="393"/>
      <c r="C48" s="1499" t="s">
        <v>144</v>
      </c>
      <c r="D48" s="1500"/>
      <c r="E48" s="386"/>
      <c r="F48" s="1505"/>
    </row>
    <row r="49" spans="1:6" ht="13.5" customHeight="1" thickBot="1">
      <c r="A49" s="1609"/>
      <c r="B49" s="1617"/>
      <c r="C49" s="1618"/>
      <c r="D49" s="1619"/>
      <c r="E49" s="396"/>
      <c r="F49" s="1506"/>
    </row>
    <row r="50" spans="1:6" ht="13.5" customHeight="1">
      <c r="A50" s="1489" t="s">
        <v>145</v>
      </c>
      <c r="B50" s="1490"/>
      <c r="C50" s="1490"/>
      <c r="D50" s="1490"/>
      <c r="E50" s="1490"/>
      <c r="F50" s="1490"/>
    </row>
    <row r="51" spans="1:6" ht="12.75">
      <c r="A51" s="1569">
        <v>2</v>
      </c>
      <c r="B51" s="1569"/>
      <c r="C51" s="1569"/>
      <c r="D51" s="1569"/>
      <c r="E51" s="1569"/>
      <c r="F51" s="1569"/>
    </row>
    <row r="65536" ht="12.75">
      <c r="B65536" s="402"/>
    </row>
  </sheetData>
  <sheetProtection password="EF65" sheet="1" objects="1" scenarios="1"/>
  <mergeCells count="75">
    <mergeCell ref="A35:A49"/>
    <mergeCell ref="B35:D36"/>
    <mergeCell ref="B39:D39"/>
    <mergeCell ref="B40:D40"/>
    <mergeCell ref="B41:D41"/>
    <mergeCell ref="C47:D47"/>
    <mergeCell ref="C48:D48"/>
    <mergeCell ref="C45:D45"/>
    <mergeCell ref="B49:D49"/>
    <mergeCell ref="B33:D34"/>
    <mergeCell ref="B12:D12"/>
    <mergeCell ref="B13:D13"/>
    <mergeCell ref="A13:A14"/>
    <mergeCell ref="B14:D14"/>
    <mergeCell ref="B31:D31"/>
    <mergeCell ref="B6:D6"/>
    <mergeCell ref="A1:D1"/>
    <mergeCell ref="A2:F2"/>
    <mergeCell ref="A3:A4"/>
    <mergeCell ref="B3:D4"/>
    <mergeCell ref="E3:E4"/>
    <mergeCell ref="F3:F4"/>
    <mergeCell ref="B5:D5"/>
    <mergeCell ref="A51:F51"/>
    <mergeCell ref="A22:A24"/>
    <mergeCell ref="E22:E24"/>
    <mergeCell ref="B19:D19"/>
    <mergeCell ref="B20:D20"/>
    <mergeCell ref="A25:F25"/>
    <mergeCell ref="A26:A27"/>
    <mergeCell ref="B26:D27"/>
    <mergeCell ref="A29:A31"/>
    <mergeCell ref="B29:D29"/>
    <mergeCell ref="F13:F14"/>
    <mergeCell ref="A7:A8"/>
    <mergeCell ref="B7:D7"/>
    <mergeCell ref="B8:D8"/>
    <mergeCell ref="E7:E8"/>
    <mergeCell ref="B9:D9"/>
    <mergeCell ref="B10:D10"/>
    <mergeCell ref="F7:F8"/>
    <mergeCell ref="B11:D11"/>
    <mergeCell ref="E13:E14"/>
    <mergeCell ref="E15:E17"/>
    <mergeCell ref="A18:A20"/>
    <mergeCell ref="B18:D18"/>
    <mergeCell ref="E18:E20"/>
    <mergeCell ref="B17:D17"/>
    <mergeCell ref="A15:A17"/>
    <mergeCell ref="B16:D16"/>
    <mergeCell ref="B15:D15"/>
    <mergeCell ref="E26:E27"/>
    <mergeCell ref="A32:F32"/>
    <mergeCell ref="E40:E42"/>
    <mergeCell ref="E33:E34"/>
    <mergeCell ref="F26:F27"/>
    <mergeCell ref="B28:D28"/>
    <mergeCell ref="B37:D37"/>
    <mergeCell ref="F33:F34"/>
    <mergeCell ref="E35:E37"/>
    <mergeCell ref="A33:A34"/>
    <mergeCell ref="F18:F20"/>
    <mergeCell ref="B21:D21"/>
    <mergeCell ref="B22:D22"/>
    <mergeCell ref="B23:D23"/>
    <mergeCell ref="A50:F50"/>
    <mergeCell ref="B24:D24"/>
    <mergeCell ref="B30:C30"/>
    <mergeCell ref="B42:D42"/>
    <mergeCell ref="C43:D43"/>
    <mergeCell ref="C44:D44"/>
    <mergeCell ref="E29:E31"/>
    <mergeCell ref="F29:F31"/>
    <mergeCell ref="E38:E39"/>
    <mergeCell ref="F35:F49"/>
  </mergeCells>
  <printOptions horizontalCentered="1" verticalCentered="1"/>
  <pageMargins left="0.3937007874015748" right="0.3937007874015748" top="0.5905511811023623" bottom="0.3937007874015748" header="0.5118110236220472" footer="0.5118110236220472"/>
  <pageSetup fitToHeight="1" fitToWidth="1" horizontalDpi="300" verticalDpi="300" orientation="portrait" paperSize="9" scale="81" r:id="rId1"/>
</worksheet>
</file>

<file path=xl/worksheets/sheet19.xml><?xml version="1.0" encoding="utf-8"?>
<worksheet xmlns="http://schemas.openxmlformats.org/spreadsheetml/2006/main" xmlns:r="http://schemas.openxmlformats.org/officeDocument/2006/relationships">
  <sheetPr>
    <pageSetUpPr fitToPage="1"/>
  </sheetPr>
  <dimension ref="A1:F104"/>
  <sheetViews>
    <sheetView workbookViewId="0" topLeftCell="A81">
      <selection activeCell="A104" sqref="A104"/>
    </sheetView>
  </sheetViews>
  <sheetFormatPr defaultColWidth="9.140625" defaultRowHeight="12.75"/>
  <cols>
    <col min="1" max="4" width="24.00390625" style="3" customWidth="1"/>
    <col min="5" max="5" width="11.421875" style="34" bestFit="1" customWidth="1"/>
    <col min="6" max="27" width="9.140625" style="34" customWidth="1"/>
    <col min="28" max="16384" width="9.140625" style="3" customWidth="1"/>
  </cols>
  <sheetData>
    <row r="1" spans="1:6" ht="18" customHeight="1">
      <c r="A1" s="1626" t="s">
        <v>82</v>
      </c>
      <c r="B1" s="499"/>
      <c r="C1" s="499"/>
      <c r="D1" s="499"/>
      <c r="E1" s="39"/>
      <c r="F1" s="39"/>
    </row>
    <row r="2" spans="1:6" ht="18" customHeight="1">
      <c r="A2" s="1627"/>
      <c r="B2" s="1627"/>
      <c r="C2" s="1627"/>
      <c r="D2" s="1627"/>
      <c r="E2" s="39"/>
      <c r="F2" s="39"/>
    </row>
    <row r="3" spans="1:6" ht="18" customHeight="1">
      <c r="A3" s="4" t="s">
        <v>393</v>
      </c>
      <c r="B3" s="1628" t="str">
        <f>+ZP1!B12</f>
        <v> , </v>
      </c>
      <c r="C3" s="1495"/>
      <c r="D3" s="1495"/>
      <c r="F3" s="39"/>
    </row>
    <row r="4" spans="1:6" ht="18" customHeight="1">
      <c r="A4" s="1627"/>
      <c r="B4" s="450"/>
      <c r="C4" s="450"/>
      <c r="D4" s="450"/>
      <c r="F4" s="39"/>
    </row>
    <row r="5" spans="1:6" ht="18" customHeight="1">
      <c r="A5" s="4" t="s">
        <v>151</v>
      </c>
      <c r="B5" s="225">
        <f>+DAP3!D25</f>
        <v>0</v>
      </c>
      <c r="C5" s="1627"/>
      <c r="D5" s="1627"/>
      <c r="E5" s="39"/>
      <c r="F5" s="39"/>
    </row>
    <row r="6" spans="1:6" ht="18" customHeight="1" thickBot="1">
      <c r="A6" s="1629"/>
      <c r="B6" s="525"/>
      <c r="C6" s="525"/>
      <c r="D6" s="525"/>
      <c r="E6" s="39"/>
      <c r="F6" s="39"/>
    </row>
    <row r="7" spans="1:6" ht="18" customHeight="1">
      <c r="A7" s="40" t="s">
        <v>152</v>
      </c>
      <c r="B7" s="41" t="s">
        <v>153</v>
      </c>
      <c r="C7" s="41" t="s">
        <v>154</v>
      </c>
      <c r="D7" s="42" t="s">
        <v>155</v>
      </c>
      <c r="E7" s="43"/>
      <c r="F7" s="39"/>
    </row>
    <row r="8" spans="1:6" ht="18" customHeight="1" thickBot="1">
      <c r="A8" s="44"/>
      <c r="B8" s="45" t="s">
        <v>156</v>
      </c>
      <c r="C8" s="45" t="s">
        <v>157</v>
      </c>
      <c r="D8" s="46" t="s">
        <v>157</v>
      </c>
      <c r="E8" s="39"/>
      <c r="F8" s="39"/>
    </row>
    <row r="9" spans="1:6" ht="18" customHeight="1">
      <c r="A9" s="47">
        <v>39903</v>
      </c>
      <c r="B9" s="174">
        <f>+DAP3!D45</f>
        <v>0</v>
      </c>
      <c r="C9" s="174">
        <v>0</v>
      </c>
      <c r="D9" s="248">
        <v>0</v>
      </c>
      <c r="F9" s="39"/>
    </row>
    <row r="10" spans="1:6" ht="30.75" customHeight="1">
      <c r="A10" s="48" t="s">
        <v>622</v>
      </c>
      <c r="B10" s="174">
        <v>0</v>
      </c>
      <c r="C10" s="174">
        <f>+SP1!M63</f>
        <v>19146</v>
      </c>
      <c r="D10" s="248">
        <f>-ZP2!E29</f>
        <v>0</v>
      </c>
      <c r="F10" s="39"/>
    </row>
    <row r="11" spans="1:6" ht="18" customHeight="1">
      <c r="A11" s="47">
        <f>8+A9</f>
        <v>39911</v>
      </c>
      <c r="B11" s="174">
        <v>0</v>
      </c>
      <c r="C11" s="174">
        <v>0</v>
      </c>
      <c r="D11" s="248">
        <f>IF(+ZP2!E43+ZP2!E45=0,+ZP2!E47,+ZP2!E43+ZP2!E45)</f>
        <v>0</v>
      </c>
      <c r="F11" s="39"/>
    </row>
    <row r="12" spans="1:6" ht="18" customHeight="1">
      <c r="A12" s="47">
        <f>+A11+12</f>
        <v>39923</v>
      </c>
      <c r="B12" s="174">
        <v>0</v>
      </c>
      <c r="C12" s="174">
        <f>+SP2!F32</f>
        <v>1720</v>
      </c>
      <c r="D12" s="248">
        <v>0</v>
      </c>
      <c r="F12" s="39"/>
    </row>
    <row r="13" spans="1:6" ht="18" customHeight="1">
      <c r="A13" s="47">
        <f>22+A11</f>
        <v>39933</v>
      </c>
      <c r="B13" s="174">
        <v>0</v>
      </c>
      <c r="C13" s="174">
        <v>0</v>
      </c>
      <c r="D13" s="248">
        <v>0</v>
      </c>
      <c r="F13" s="39"/>
    </row>
    <row r="14" spans="1:6" ht="18" customHeight="1">
      <c r="A14" s="47">
        <f>+A13+8</f>
        <v>39941</v>
      </c>
      <c r="B14" s="174">
        <v>0</v>
      </c>
      <c r="C14" s="174">
        <v>0</v>
      </c>
      <c r="D14" s="248">
        <f>D11</f>
        <v>0</v>
      </c>
      <c r="F14" s="39"/>
    </row>
    <row r="15" spans="1:6" ht="18" customHeight="1">
      <c r="A15" s="47">
        <f>12+A14</f>
        <v>39953</v>
      </c>
      <c r="B15" s="174">
        <v>0</v>
      </c>
      <c r="C15" s="174">
        <f>+C12</f>
        <v>1720</v>
      </c>
      <c r="D15" s="248">
        <v>0</v>
      </c>
      <c r="F15" s="39"/>
    </row>
    <row r="16" spans="1:6" ht="18" customHeight="1">
      <c r="A16" s="47">
        <f>31+A14</f>
        <v>39972</v>
      </c>
      <c r="B16" s="174">
        <v>0</v>
      </c>
      <c r="C16" s="174">
        <v>0</v>
      </c>
      <c r="D16" s="248">
        <f>D14</f>
        <v>0</v>
      </c>
      <c r="F16" s="39"/>
    </row>
    <row r="17" spans="1:4" ht="18" customHeight="1">
      <c r="A17" s="47">
        <f>8+A16-1</f>
        <v>39979</v>
      </c>
      <c r="B17" s="174">
        <f>CEILING(+A104*(IF($B$5&gt;150000,$B$5/4,0)+IF($B$5&gt;30000,$B$5*0.4,0)*IF($B$5&lt;150000,1,0)),100)</f>
        <v>0</v>
      </c>
      <c r="C17" s="174">
        <v>0</v>
      </c>
      <c r="D17" s="248">
        <v>0</v>
      </c>
    </row>
    <row r="18" spans="1:4" ht="18" customHeight="1">
      <c r="A18" s="47">
        <f>5+A17</f>
        <v>39984</v>
      </c>
      <c r="B18" s="174">
        <v>0</v>
      </c>
      <c r="C18" s="174">
        <f>+C15</f>
        <v>1720</v>
      </c>
      <c r="D18" s="248">
        <v>0</v>
      </c>
    </row>
    <row r="19" spans="1:4" ht="18" customHeight="1">
      <c r="A19" s="47">
        <f>23+A17</f>
        <v>40002</v>
      </c>
      <c r="B19" s="174">
        <v>0</v>
      </c>
      <c r="C19" s="174">
        <v>0</v>
      </c>
      <c r="D19" s="248">
        <f>D16</f>
        <v>0</v>
      </c>
    </row>
    <row r="20" spans="1:4" ht="18" customHeight="1">
      <c r="A20" s="47">
        <f>12+A19</f>
        <v>40014</v>
      </c>
      <c r="B20" s="174">
        <v>0</v>
      </c>
      <c r="C20" s="174">
        <f>+C18</f>
        <v>1720</v>
      </c>
      <c r="D20" s="248">
        <v>0</v>
      </c>
    </row>
    <row r="21" spans="1:4" ht="19.5" customHeight="1">
      <c r="A21" s="47">
        <f>31+A19</f>
        <v>40033</v>
      </c>
      <c r="B21" s="174">
        <v>0</v>
      </c>
      <c r="C21" s="174">
        <v>0</v>
      </c>
      <c r="D21" s="248">
        <f>D19</f>
        <v>0</v>
      </c>
    </row>
    <row r="22" spans="1:4" ht="19.5" customHeight="1">
      <c r="A22" s="47">
        <f>12+A21</f>
        <v>40045</v>
      </c>
      <c r="B22" s="174">
        <v>0</v>
      </c>
      <c r="C22" s="174">
        <f>+C20</f>
        <v>1720</v>
      </c>
      <c r="D22" s="248">
        <v>0</v>
      </c>
    </row>
    <row r="23" spans="1:4" ht="18" customHeight="1">
      <c r="A23" s="47">
        <f>31+A21</f>
        <v>40064</v>
      </c>
      <c r="B23" s="174">
        <v>0</v>
      </c>
      <c r="C23" s="174">
        <v>0</v>
      </c>
      <c r="D23" s="248">
        <f>D21</f>
        <v>0</v>
      </c>
    </row>
    <row r="24" spans="1:4" ht="18" customHeight="1">
      <c r="A24" s="47">
        <f>7+A23</f>
        <v>40071</v>
      </c>
      <c r="B24" s="174">
        <f>CEILING(+A104*(IF($B$5&gt;150000,$B$5/4,0)),100)</f>
        <v>0</v>
      </c>
      <c r="C24" s="174">
        <v>0</v>
      </c>
      <c r="D24" s="248">
        <v>0</v>
      </c>
    </row>
    <row r="25" spans="1:4" ht="18" customHeight="1">
      <c r="A25" s="47">
        <f>5+A24</f>
        <v>40076</v>
      </c>
      <c r="B25" s="174">
        <v>0</v>
      </c>
      <c r="C25" s="174">
        <f>+C22</f>
        <v>1720</v>
      </c>
      <c r="D25" s="248">
        <v>0</v>
      </c>
    </row>
    <row r="26" spans="1:4" ht="18" customHeight="1">
      <c r="A26" s="47">
        <f>23+A24</f>
        <v>40094</v>
      </c>
      <c r="B26" s="174">
        <v>0</v>
      </c>
      <c r="C26" s="174">
        <v>0</v>
      </c>
      <c r="D26" s="248">
        <f>D23</f>
        <v>0</v>
      </c>
    </row>
    <row r="27" spans="1:4" ht="18" customHeight="1">
      <c r="A27" s="47">
        <f>12+A26</f>
        <v>40106</v>
      </c>
      <c r="B27" s="174">
        <v>0</v>
      </c>
      <c r="C27" s="174">
        <f>+C25</f>
        <v>1720</v>
      </c>
      <c r="D27" s="248">
        <v>0</v>
      </c>
    </row>
    <row r="28" spans="1:4" ht="18" customHeight="1">
      <c r="A28" s="47">
        <f>31+A26</f>
        <v>40125</v>
      </c>
      <c r="B28" s="174">
        <v>0</v>
      </c>
      <c r="C28" s="174">
        <v>0</v>
      </c>
      <c r="D28" s="248">
        <f>D26</f>
        <v>0</v>
      </c>
    </row>
    <row r="29" spans="1:4" ht="18" customHeight="1">
      <c r="A29" s="47">
        <f>12+A28</f>
        <v>40137</v>
      </c>
      <c r="B29" s="174">
        <v>0</v>
      </c>
      <c r="C29" s="174">
        <f>+C27</f>
        <v>1720</v>
      </c>
      <c r="D29" s="248">
        <v>0</v>
      </c>
    </row>
    <row r="30" spans="1:4" ht="18" customHeight="1">
      <c r="A30" s="47">
        <f>30+A28</f>
        <v>40155</v>
      </c>
      <c r="B30" s="174">
        <v>0</v>
      </c>
      <c r="C30" s="174">
        <v>0</v>
      </c>
      <c r="D30" s="248">
        <f>D28</f>
        <v>0</v>
      </c>
    </row>
    <row r="31" spans="1:4" ht="18" customHeight="1">
      <c r="A31" s="47">
        <f>22+A30+1-16</f>
        <v>40162</v>
      </c>
      <c r="B31" s="174">
        <f>CEILING(+A104*(IF($B$5&gt;150000,$B$5/4,0)+IF($B$5&gt;30000,$B$5*0.4,0)*IF($B$5&lt;150000,1,0)),100)</f>
        <v>0</v>
      </c>
      <c r="C31" s="174">
        <v>0</v>
      </c>
      <c r="D31" s="248">
        <v>0</v>
      </c>
    </row>
    <row r="32" spans="1:4" ht="18" customHeight="1">
      <c r="A32" s="47">
        <f>5+A31</f>
        <v>40167</v>
      </c>
      <c r="B32" s="174">
        <v>0</v>
      </c>
      <c r="C32" s="174">
        <f>+C29</f>
        <v>1720</v>
      </c>
      <c r="D32" s="248">
        <v>0</v>
      </c>
    </row>
    <row r="33" spans="1:4" ht="18" customHeight="1">
      <c r="A33" s="49">
        <f>24+A31</f>
        <v>40186</v>
      </c>
      <c r="B33" s="249">
        <v>0</v>
      </c>
      <c r="C33" s="174">
        <v>0</v>
      </c>
      <c r="D33" s="248">
        <f>D30</f>
        <v>0</v>
      </c>
    </row>
    <row r="34" spans="1:4" ht="18" customHeight="1">
      <c r="A34" s="47">
        <f>12+A33</f>
        <v>40198</v>
      </c>
      <c r="B34" s="249">
        <v>0</v>
      </c>
      <c r="C34" s="174">
        <f>+C32</f>
        <v>1720</v>
      </c>
      <c r="D34" s="248">
        <v>0</v>
      </c>
    </row>
    <row r="35" spans="1:4" ht="18" customHeight="1">
      <c r="A35" s="49">
        <f>31+A33</f>
        <v>40217</v>
      </c>
      <c r="B35" s="249">
        <v>0</v>
      </c>
      <c r="C35" s="174">
        <v>0</v>
      </c>
      <c r="D35" s="248">
        <f>D33</f>
        <v>0</v>
      </c>
    </row>
    <row r="36" spans="1:4" ht="18" customHeight="1">
      <c r="A36" s="47">
        <f>12+A35</f>
        <v>40229</v>
      </c>
      <c r="B36" s="249">
        <v>0</v>
      </c>
      <c r="C36" s="174">
        <f>+C34</f>
        <v>1720</v>
      </c>
      <c r="D36" s="248">
        <v>0</v>
      </c>
    </row>
    <row r="37" spans="1:4" ht="18" customHeight="1">
      <c r="A37" s="49">
        <f>28+A35</f>
        <v>40245</v>
      </c>
      <c r="B37" s="249">
        <v>0</v>
      </c>
      <c r="C37" s="174">
        <v>0</v>
      </c>
      <c r="D37" s="248">
        <f>D35</f>
        <v>0</v>
      </c>
    </row>
    <row r="38" spans="1:4" ht="18" customHeight="1" thickBot="1">
      <c r="A38" s="50">
        <f>7+A37</f>
        <v>40252</v>
      </c>
      <c r="B38" s="250">
        <f>CEILING(+A104*(IF($B$5&gt;150000,$B$5/4,0)),100)</f>
        <v>0</v>
      </c>
      <c r="C38" s="250">
        <v>0</v>
      </c>
      <c r="D38" s="251">
        <v>0</v>
      </c>
    </row>
    <row r="39" spans="1:4" ht="29.25" customHeight="1" thickBot="1">
      <c r="A39" s="1620" t="s">
        <v>29</v>
      </c>
      <c r="B39" s="1621"/>
      <c r="C39" s="1621"/>
      <c r="D39" s="1621"/>
    </row>
    <row r="40" spans="1:4" ht="17.25" customHeight="1" thickBot="1">
      <c r="A40" s="1622" t="s">
        <v>394</v>
      </c>
      <c r="B40" s="1623"/>
      <c r="C40" s="1623"/>
      <c r="D40" s="1623"/>
    </row>
    <row r="41" spans="1:4" ht="18" customHeight="1">
      <c r="A41" s="1624" t="str">
        <f>+DAP1!A44</f>
        <v>Formulář zpracovala ASPEKT HM, daňová, účetní a auditorská kancelář, www.danovapriznani.cz, business.center.cz</v>
      </c>
      <c r="B41" s="1625"/>
      <c r="C41" s="1625"/>
      <c r="D41" s="1625"/>
    </row>
    <row r="42" spans="1:4" ht="12.75">
      <c r="A42" s="51"/>
      <c r="B42" s="34"/>
      <c r="C42" s="34"/>
      <c r="D42" s="34"/>
    </row>
    <row r="43" spans="1:4" ht="12.75">
      <c r="A43" s="51"/>
      <c r="B43" s="34"/>
      <c r="C43" s="34"/>
      <c r="D43" s="34"/>
    </row>
    <row r="44" spans="1:4" ht="12.75">
      <c r="A44" s="51"/>
      <c r="B44" s="34"/>
      <c r="C44" s="34"/>
      <c r="D44" s="34"/>
    </row>
    <row r="45" spans="1:4" ht="12.75">
      <c r="A45" s="34"/>
      <c r="B45" s="34"/>
      <c r="C45" s="34"/>
      <c r="D45" s="34"/>
    </row>
    <row r="46" spans="1:4" ht="12.75">
      <c r="A46" s="34"/>
      <c r="B46" s="34"/>
      <c r="C46" s="34"/>
      <c r="D46" s="34"/>
    </row>
    <row r="47" spans="1:4" ht="12.75">
      <c r="A47" s="34"/>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4" ht="12.75">
      <c r="A52" s="34"/>
      <c r="B52" s="34"/>
      <c r="C52" s="34"/>
      <c r="D52" s="34"/>
    </row>
    <row r="53" spans="1:4" ht="12.75">
      <c r="A53" s="34"/>
      <c r="B53" s="34"/>
      <c r="C53" s="34"/>
      <c r="D53" s="34"/>
    </row>
    <row r="54" spans="1:4" ht="12.75">
      <c r="A54" s="34"/>
      <c r="B54" s="34"/>
      <c r="C54" s="34"/>
      <c r="D54" s="34"/>
    </row>
    <row r="55" spans="1:4" ht="12.75">
      <c r="A55" s="34"/>
      <c r="B55" s="34"/>
      <c r="C55" s="34"/>
      <c r="D55" s="34"/>
    </row>
    <row r="56" spans="1:4" ht="12.75">
      <c r="A56" s="34"/>
      <c r="B56" s="34"/>
      <c r="C56" s="34"/>
      <c r="D56" s="34"/>
    </row>
    <row r="57" spans="1:4" ht="12.75">
      <c r="A57" s="34"/>
      <c r="B57" s="34"/>
      <c r="C57" s="34"/>
      <c r="D57" s="34"/>
    </row>
    <row r="58" spans="1:4" ht="12.75">
      <c r="A58" s="34"/>
      <c r="B58" s="34"/>
      <c r="C58" s="34"/>
      <c r="D58" s="34"/>
    </row>
    <row r="59" spans="1:4" ht="12.75">
      <c r="A59" s="34"/>
      <c r="B59" s="34"/>
      <c r="C59" s="34"/>
      <c r="D59" s="34"/>
    </row>
    <row r="60" spans="1:4" ht="12.75">
      <c r="A60" s="34"/>
      <c r="B60" s="34"/>
      <c r="C60" s="34"/>
      <c r="D60" s="34"/>
    </row>
    <row r="61" spans="1:4" ht="12.75">
      <c r="A61" s="34"/>
      <c r="B61" s="34"/>
      <c r="C61" s="34"/>
      <c r="D61" s="34"/>
    </row>
    <row r="62" spans="1:4" ht="12.75">
      <c r="A62" s="34"/>
      <c r="B62" s="34"/>
      <c r="C62" s="34"/>
      <c r="D62" s="34"/>
    </row>
    <row r="63" spans="1:4" ht="12.75">
      <c r="A63" s="34"/>
      <c r="B63" s="34"/>
      <c r="C63" s="34"/>
      <c r="D63" s="34"/>
    </row>
    <row r="64" spans="1:4" ht="12.75">
      <c r="A64" s="34"/>
      <c r="B64" s="34"/>
      <c r="C64" s="34"/>
      <c r="D64" s="34"/>
    </row>
    <row r="65" spans="1:4" ht="12.75">
      <c r="A65" s="34"/>
      <c r="B65" s="34"/>
      <c r="C65" s="34"/>
      <c r="D65" s="34"/>
    </row>
    <row r="66" spans="1:4" ht="12.75">
      <c r="A66" s="34"/>
      <c r="B66" s="34"/>
      <c r="C66" s="34"/>
      <c r="D66" s="34"/>
    </row>
    <row r="67" spans="1:4" ht="12.75">
      <c r="A67" s="34"/>
      <c r="B67" s="34"/>
      <c r="C67" s="34"/>
      <c r="D67" s="34"/>
    </row>
    <row r="68" spans="1:4" ht="12.75">
      <c r="A68" s="34"/>
      <c r="B68" s="34"/>
      <c r="C68" s="34"/>
      <c r="D68" s="34"/>
    </row>
    <row r="69" spans="1:4" ht="12.75">
      <c r="A69" s="34"/>
      <c r="B69" s="34"/>
      <c r="C69" s="34"/>
      <c r="D69" s="34"/>
    </row>
    <row r="70" spans="1:4" ht="12.75">
      <c r="A70" s="34"/>
      <c r="B70" s="34"/>
      <c r="C70" s="34"/>
      <c r="D70" s="34"/>
    </row>
    <row r="71" spans="1:4" ht="12.75">
      <c r="A71" s="34"/>
      <c r="B71" s="34"/>
      <c r="C71" s="34"/>
      <c r="D71" s="34"/>
    </row>
    <row r="72" spans="1:4" ht="12.75">
      <c r="A72" s="34"/>
      <c r="B72" s="34"/>
      <c r="C72" s="34"/>
      <c r="D72" s="34"/>
    </row>
    <row r="73" spans="1:4" ht="12.75">
      <c r="A73" s="34"/>
      <c r="B73" s="34"/>
      <c r="C73" s="34"/>
      <c r="D73" s="34"/>
    </row>
    <row r="74" spans="1:4" ht="12.75">
      <c r="A74" s="34"/>
      <c r="B74" s="34"/>
      <c r="C74" s="34"/>
      <c r="D74" s="34"/>
    </row>
    <row r="75" spans="1:4" ht="12.75">
      <c r="A75" s="34"/>
      <c r="B75" s="34"/>
      <c r="C75" s="34"/>
      <c r="D75" s="34"/>
    </row>
    <row r="76" spans="1:4" ht="12.75">
      <c r="A76" s="34"/>
      <c r="B76" s="34"/>
      <c r="C76" s="34"/>
      <c r="D76" s="34"/>
    </row>
    <row r="77" spans="1:4" ht="12.75">
      <c r="A77" s="34"/>
      <c r="B77" s="34"/>
      <c r="C77" s="34"/>
      <c r="D77" s="34"/>
    </row>
    <row r="78" spans="1:4" ht="12.75">
      <c r="A78" s="34"/>
      <c r="B78" s="34"/>
      <c r="C78" s="34"/>
      <c r="D78" s="34"/>
    </row>
    <row r="79" spans="1:4" ht="12.75">
      <c r="A79" s="34"/>
      <c r="B79" s="34"/>
      <c r="C79" s="34"/>
      <c r="D79" s="34"/>
    </row>
    <row r="80" spans="1:4" ht="12.75">
      <c r="A80" s="34"/>
      <c r="B80" s="34"/>
      <c r="C80" s="34"/>
      <c r="D80" s="34"/>
    </row>
    <row r="81" spans="1:4" ht="12.75">
      <c r="A81" s="34"/>
      <c r="B81" s="34"/>
      <c r="C81" s="34"/>
      <c r="D81" s="34"/>
    </row>
    <row r="82" spans="1:4" ht="12.75">
      <c r="A82" s="34"/>
      <c r="B82" s="34"/>
      <c r="C82" s="34"/>
      <c r="D82" s="34"/>
    </row>
    <row r="83" spans="1:4" ht="12.75">
      <c r="A83" s="34"/>
      <c r="B83" s="34"/>
      <c r="C83" s="34"/>
      <c r="D83" s="34"/>
    </row>
    <row r="84" spans="1:4" ht="12.75">
      <c r="A84" s="34"/>
      <c r="B84" s="34"/>
      <c r="C84" s="34"/>
      <c r="D84" s="34"/>
    </row>
    <row r="85" spans="1:4" ht="12.75">
      <c r="A85" s="34"/>
      <c r="B85" s="34"/>
      <c r="C85" s="34"/>
      <c r="D85" s="34"/>
    </row>
    <row r="86" spans="1:4" ht="12.75">
      <c r="A86" s="34"/>
      <c r="B86" s="34"/>
      <c r="C86" s="34"/>
      <c r="D86" s="34"/>
    </row>
    <row r="87" spans="1:4" ht="12.75">
      <c r="A87" s="34"/>
      <c r="B87" s="34"/>
      <c r="C87" s="34"/>
      <c r="D87" s="34"/>
    </row>
    <row r="88" spans="1:4" ht="12.75">
      <c r="A88" s="34"/>
      <c r="B88" s="34"/>
      <c r="C88" s="34"/>
      <c r="D88" s="34"/>
    </row>
    <row r="89" spans="1:4" ht="12.75">
      <c r="A89" s="34"/>
      <c r="B89" s="34"/>
      <c r="C89" s="34"/>
      <c r="D89" s="34"/>
    </row>
    <row r="90" spans="1:4" ht="12.75">
      <c r="A90" s="34"/>
      <c r="B90" s="34"/>
      <c r="C90" s="34"/>
      <c r="D90" s="34"/>
    </row>
    <row r="91" spans="1:4" ht="12.75">
      <c r="A91" s="34"/>
      <c r="B91" s="34"/>
      <c r="C91" s="34"/>
      <c r="D91" s="34"/>
    </row>
    <row r="92" spans="1:4" ht="12.75">
      <c r="A92" s="34"/>
      <c r="B92" s="34"/>
      <c r="C92" s="34"/>
      <c r="D92" s="34"/>
    </row>
    <row r="93" spans="1:4" ht="12.75">
      <c r="A93" s="34"/>
      <c r="B93" s="34"/>
      <c r="C93" s="34"/>
      <c r="D93" s="34"/>
    </row>
    <row r="94" spans="1:4" ht="12.75">
      <c r="A94" s="34"/>
      <c r="B94" s="34"/>
      <c r="C94" s="34"/>
      <c r="D94" s="34"/>
    </row>
    <row r="95" spans="1:4" ht="12.75">
      <c r="A95" s="34"/>
      <c r="B95" s="34"/>
      <c r="C95" s="34"/>
      <c r="D95" s="34"/>
    </row>
    <row r="96" spans="1:4" ht="12.75">
      <c r="A96" s="34"/>
      <c r="B96" s="34"/>
      <c r="C96" s="34"/>
      <c r="D96" s="34"/>
    </row>
    <row r="97" s="34" customFormat="1" ht="12.75"/>
    <row r="98" s="34" customFormat="1" ht="12.75"/>
    <row r="99" s="34" customFormat="1" ht="12.75"/>
    <row r="100" s="34" customFormat="1" ht="12.75"/>
    <row r="101" s="34" customFormat="1" ht="12.75"/>
    <row r="102" s="34" customFormat="1" ht="12.75"/>
    <row r="103" s="34" customFormat="1" ht="12.75"/>
    <row r="104" s="34" customFormat="1" ht="12.75">
      <c r="A104" s="34">
        <f>+IF(DAP2!E10&lt;0.5*DAP2!E18,+IF(DAP2!E10/DAP2!E18&gt;0.15,0.5,1),0)</f>
        <v>0</v>
      </c>
    </row>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sheetData>
  <sheetProtection password="EF65" sheet="1" objects="1" scenarios="1"/>
  <mergeCells count="9">
    <mergeCell ref="A39:D39"/>
    <mergeCell ref="A40:D40"/>
    <mergeCell ref="A41:D41"/>
    <mergeCell ref="A1:D1"/>
    <mergeCell ref="A2:D2"/>
    <mergeCell ref="B3:D3"/>
    <mergeCell ref="A4:D4"/>
    <mergeCell ref="C5:D5"/>
    <mergeCell ref="A6:D6"/>
  </mergeCells>
  <printOptions horizontalCentered="1"/>
  <pageMargins left="0.3937007874015748" right="0.3937007874015748" top="0.5905511811023623" bottom="0.3937007874015748" header="0.5118110236220472" footer="0.5118110236220472"/>
  <pageSetup fitToHeight="1" fitToWidth="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N201"/>
  <sheetViews>
    <sheetView showOutlineSymbols="0" workbookViewId="0" topLeftCell="A1">
      <selection activeCell="A3" sqref="A3:F3"/>
    </sheetView>
  </sheetViews>
  <sheetFormatPr defaultColWidth="9.140625" defaultRowHeight="12.75"/>
  <cols>
    <col min="1" max="1" width="8.28125" style="4" customWidth="1"/>
    <col min="2" max="2" width="4.7109375" style="4" customWidth="1"/>
    <col min="3" max="3" width="8.28125" style="4" customWidth="1"/>
    <col min="4" max="4" width="4.7109375" style="4" customWidth="1"/>
    <col min="5" max="5" width="8.28125" style="3" customWidth="1"/>
    <col min="6" max="6" width="11.00390625" style="3" customWidth="1"/>
    <col min="7" max="7" width="7.140625" style="3" customWidth="1"/>
    <col min="8" max="8" width="13.7109375" style="4" customWidth="1"/>
    <col min="9" max="9" width="7.57421875" style="4" customWidth="1"/>
    <col min="10" max="10" width="9.8515625" style="3" customWidth="1"/>
    <col min="11" max="11" width="3.7109375" style="4" customWidth="1"/>
    <col min="12" max="12" width="9.8515625" style="4" customWidth="1"/>
    <col min="13" max="16384" width="9.140625" style="3" customWidth="1"/>
  </cols>
  <sheetData>
    <row r="1" spans="1:12" ht="12.75">
      <c r="A1" s="546" t="s">
        <v>183</v>
      </c>
      <c r="B1" s="546"/>
      <c r="C1" s="547"/>
      <c r="D1" s="547"/>
      <c r="E1" s="547"/>
      <c r="F1" s="547"/>
      <c r="G1" s="547"/>
      <c r="H1" s="547"/>
      <c r="I1" s="547"/>
      <c r="J1" s="547"/>
      <c r="K1" s="547"/>
      <c r="L1" s="547"/>
    </row>
    <row r="2" spans="1:12" ht="12.75">
      <c r="A2" s="555" t="s">
        <v>462</v>
      </c>
      <c r="B2" s="555"/>
      <c r="C2" s="450"/>
      <c r="D2" s="450"/>
      <c r="E2" s="450"/>
      <c r="F2" s="450"/>
      <c r="G2" s="450"/>
      <c r="H2" s="450"/>
      <c r="I2" s="450"/>
      <c r="J2" s="450"/>
      <c r="K2" s="450"/>
      <c r="L2" s="450"/>
    </row>
    <row r="3" spans="1:12" ht="20.25" customHeight="1">
      <c r="A3" s="503"/>
      <c r="B3" s="504"/>
      <c r="C3" s="550"/>
      <c r="D3" s="550"/>
      <c r="E3" s="550"/>
      <c r="F3" s="551"/>
      <c r="G3" s="548"/>
      <c r="H3" s="488" t="s">
        <v>1</v>
      </c>
      <c r="I3" s="489"/>
      <c r="J3" s="489"/>
      <c r="K3" s="489"/>
      <c r="L3" s="490"/>
    </row>
    <row r="4" spans="1:12" ht="12.75">
      <c r="A4" s="506" t="s">
        <v>463</v>
      </c>
      <c r="B4" s="506"/>
      <c r="C4" s="501"/>
      <c r="D4" s="501"/>
      <c r="E4" s="501"/>
      <c r="F4" s="501"/>
      <c r="G4" s="493"/>
      <c r="H4" s="491"/>
      <c r="I4" s="492"/>
      <c r="J4" s="492"/>
      <c r="K4" s="492"/>
      <c r="L4" s="493"/>
    </row>
    <row r="5" spans="1:12" ht="20.25" customHeight="1">
      <c r="A5" s="552" t="s">
        <v>482</v>
      </c>
      <c r="B5" s="504"/>
      <c r="C5" s="553"/>
      <c r="D5" s="553"/>
      <c r="E5" s="553"/>
      <c r="F5" s="554"/>
      <c r="G5" s="493"/>
      <c r="H5" s="491"/>
      <c r="I5" s="492"/>
      <c r="J5" s="492"/>
      <c r="K5" s="492"/>
      <c r="L5" s="493"/>
    </row>
    <row r="6" spans="1:12" ht="12.75">
      <c r="A6" s="500" t="s">
        <v>464</v>
      </c>
      <c r="B6" s="500"/>
      <c r="C6" s="501"/>
      <c r="D6" s="501"/>
      <c r="E6" s="501"/>
      <c r="F6" s="549"/>
      <c r="G6" s="450"/>
      <c r="H6" s="491"/>
      <c r="I6" s="492"/>
      <c r="J6" s="492"/>
      <c r="K6" s="492"/>
      <c r="L6" s="493"/>
    </row>
    <row r="7" spans="1:12" ht="20.25" customHeight="1">
      <c r="A7" s="503">
        <f>+MID(A5,3,20)</f>
      </c>
      <c r="B7" s="504"/>
      <c r="C7" s="504"/>
      <c r="D7" s="504"/>
      <c r="E7" s="505"/>
      <c r="F7" s="450"/>
      <c r="G7" s="450"/>
      <c r="H7" s="491"/>
      <c r="I7" s="492"/>
      <c r="J7" s="492"/>
      <c r="K7" s="492"/>
      <c r="L7" s="493"/>
    </row>
    <row r="8" spans="1:12" ht="12.75">
      <c r="A8" s="502"/>
      <c r="B8" s="502"/>
      <c r="C8" s="502"/>
      <c r="D8" s="502"/>
      <c r="E8" s="502"/>
      <c r="F8" s="450"/>
      <c r="G8" s="450"/>
      <c r="H8" s="494"/>
      <c r="I8" s="495"/>
      <c r="J8" s="495"/>
      <c r="K8" s="495"/>
      <c r="L8" s="496"/>
    </row>
    <row r="9" spans="1:12" ht="12.75">
      <c r="A9" s="502" t="s">
        <v>641</v>
      </c>
      <c r="B9" s="502"/>
      <c r="C9" s="492"/>
      <c r="D9" s="492"/>
      <c r="E9" s="492"/>
      <c r="F9" s="450"/>
      <c r="G9" s="450"/>
      <c r="H9" s="450"/>
      <c r="I9" s="450"/>
      <c r="J9" s="450"/>
      <c r="K9" s="450"/>
      <c r="L9" s="450"/>
    </row>
    <row r="10" spans="1:12" ht="11.25" customHeight="1">
      <c r="A10" s="104" t="s">
        <v>465</v>
      </c>
      <c r="B10" s="102"/>
      <c r="C10" s="104" t="s">
        <v>18</v>
      </c>
      <c r="D10" s="11"/>
      <c r="E10" s="104" t="s">
        <v>19</v>
      </c>
      <c r="F10" s="103"/>
      <c r="G10" s="511" t="s">
        <v>642</v>
      </c>
      <c r="H10" s="512"/>
      <c r="I10" s="512"/>
      <c r="J10" s="512"/>
      <c r="K10" s="12"/>
      <c r="L10" s="103"/>
    </row>
    <row r="11" spans="1:12" ht="24" customHeight="1">
      <c r="A11" s="105" t="s">
        <v>20</v>
      </c>
      <c r="B11" s="102"/>
      <c r="C11" s="105"/>
      <c r="D11" s="102"/>
      <c r="E11" s="105"/>
      <c r="F11" s="103"/>
      <c r="G11" s="512"/>
      <c r="H11" s="512"/>
      <c r="I11" s="512"/>
      <c r="J11" s="512"/>
      <c r="K11" s="509"/>
      <c r="L11" s="510"/>
    </row>
    <row r="12" spans="1:12" ht="12.75">
      <c r="A12" s="497" t="s">
        <v>618</v>
      </c>
      <c r="B12" s="450"/>
      <c r="C12" s="450"/>
      <c r="D12" s="450"/>
      <c r="E12" s="450"/>
      <c r="F12" s="446"/>
      <c r="G12" s="446"/>
      <c r="H12" s="446"/>
      <c r="I12" s="446"/>
      <c r="J12" s="446"/>
      <c r="K12" s="446"/>
      <c r="L12" s="446"/>
    </row>
    <row r="13" spans="1:12" ht="20.25" customHeight="1">
      <c r="A13" s="105"/>
      <c r="B13" s="451"/>
      <c r="C13" s="452"/>
      <c r="D13" s="452"/>
      <c r="E13" s="452"/>
      <c r="F13" s="498"/>
      <c r="G13" s="499"/>
      <c r="H13" s="499"/>
      <c r="I13" s="499"/>
      <c r="J13" s="214" t="s">
        <v>639</v>
      </c>
      <c r="K13" s="509"/>
      <c r="L13" s="510"/>
    </row>
    <row r="14" spans="1:12" ht="12.75">
      <c r="A14" s="513"/>
      <c r="B14" s="514"/>
      <c r="C14" s="514"/>
      <c r="D14" s="514"/>
      <c r="E14" s="514"/>
      <c r="F14" s="499"/>
      <c r="G14" s="499"/>
      <c r="H14" s="499"/>
      <c r="I14" s="499"/>
      <c r="J14" s="106"/>
      <c r="K14" s="110"/>
      <c r="L14" s="109"/>
    </row>
    <row r="15" spans="1:12" ht="24" customHeight="1">
      <c r="A15" s="515" t="s">
        <v>367</v>
      </c>
      <c r="B15" s="516"/>
      <c r="C15" s="516"/>
      <c r="D15" s="516"/>
      <c r="E15" s="516"/>
      <c r="F15" s="516"/>
      <c r="G15" s="516"/>
      <c r="H15" s="517"/>
      <c r="I15" s="184" t="s">
        <v>640</v>
      </c>
      <c r="J15" s="105"/>
      <c r="K15" s="182" t="s">
        <v>443</v>
      </c>
      <c r="L15" s="105" t="s">
        <v>20</v>
      </c>
    </row>
    <row r="16" spans="1:12" ht="9" customHeight="1">
      <c r="A16" s="445"/>
      <c r="B16" s="445"/>
      <c r="C16" s="446"/>
      <c r="D16" s="446"/>
      <c r="E16" s="446"/>
      <c r="F16" s="446"/>
      <c r="G16" s="446"/>
      <c r="H16" s="446"/>
      <c r="I16" s="446"/>
      <c r="J16" s="446"/>
      <c r="K16" s="446"/>
      <c r="L16" s="446"/>
    </row>
    <row r="17" spans="1:12" ht="24" customHeight="1">
      <c r="A17" s="442" t="s">
        <v>643</v>
      </c>
      <c r="B17" s="443"/>
      <c r="C17" s="443"/>
      <c r="D17" s="443"/>
      <c r="E17" s="443"/>
      <c r="F17" s="443"/>
      <c r="G17" s="443"/>
      <c r="H17" s="444"/>
      <c r="I17" s="184" t="s">
        <v>640</v>
      </c>
      <c r="J17" s="105"/>
      <c r="K17" s="182" t="s">
        <v>443</v>
      </c>
      <c r="L17" s="105" t="s">
        <v>20</v>
      </c>
    </row>
    <row r="18" spans="1:12" ht="24" customHeight="1">
      <c r="A18" s="445"/>
      <c r="B18" s="445"/>
      <c r="C18" s="445"/>
      <c r="D18" s="445"/>
      <c r="E18" s="445"/>
      <c r="F18" s="445"/>
      <c r="G18" s="445"/>
      <c r="H18" s="445"/>
      <c r="I18" s="445"/>
      <c r="J18" s="445"/>
      <c r="K18" s="445"/>
      <c r="L18" s="445"/>
    </row>
    <row r="19" spans="1:12" ht="27.75" customHeight="1">
      <c r="A19" s="537" t="s">
        <v>360</v>
      </c>
      <c r="B19" s="538"/>
      <c r="C19" s="538"/>
      <c r="D19" s="538"/>
      <c r="E19" s="538"/>
      <c r="F19" s="538"/>
      <c r="G19" s="538"/>
      <c r="H19" s="538"/>
      <c r="I19" s="538"/>
      <c r="J19" s="538"/>
      <c r="K19" s="538"/>
      <c r="L19" s="538"/>
    </row>
    <row r="20" spans="1:14" ht="18" customHeight="1">
      <c r="A20" s="539" t="s">
        <v>361</v>
      </c>
      <c r="B20" s="539"/>
      <c r="C20" s="499"/>
      <c r="D20" s="499"/>
      <c r="E20" s="499"/>
      <c r="F20" s="499"/>
      <c r="G20" s="499"/>
      <c r="H20" s="499"/>
      <c r="I20" s="499"/>
      <c r="J20" s="499"/>
      <c r="K20" s="450"/>
      <c r="L20" s="450"/>
      <c r="M20" s="25"/>
      <c r="N20" s="25"/>
    </row>
    <row r="21" spans="1:14" s="159" customFormat="1" ht="18" customHeight="1">
      <c r="A21" s="518" t="s">
        <v>31</v>
      </c>
      <c r="B21" s="518"/>
      <c r="C21" s="519"/>
      <c r="D21" s="519"/>
      <c r="E21" s="519"/>
      <c r="F21" s="519"/>
      <c r="G21" s="519"/>
      <c r="H21" s="519"/>
      <c r="I21" s="519"/>
      <c r="J21" s="519"/>
      <c r="K21" s="519"/>
      <c r="L21" s="519"/>
      <c r="M21" s="170"/>
      <c r="N21" s="170"/>
    </row>
    <row r="22" spans="1:14" s="159" customFormat="1" ht="24" customHeight="1">
      <c r="A22" s="520" t="s">
        <v>22</v>
      </c>
      <c r="B22" s="521"/>
      <c r="C22" s="521"/>
      <c r="D22" s="521"/>
      <c r="E22" s="522"/>
      <c r="F22" s="542">
        <v>2008</v>
      </c>
      <c r="G22" s="543"/>
      <c r="H22" s="544" t="s">
        <v>569</v>
      </c>
      <c r="I22" s="545"/>
      <c r="J22" s="296"/>
      <c r="K22" s="295" t="s">
        <v>21</v>
      </c>
      <c r="L22" s="296"/>
      <c r="M22" s="170"/>
      <c r="N22" s="170"/>
    </row>
    <row r="23" spans="1:14" ht="18" customHeight="1">
      <c r="A23" s="445" t="s">
        <v>363</v>
      </c>
      <c r="B23" s="445"/>
      <c r="C23" s="446"/>
      <c r="D23" s="446"/>
      <c r="E23" s="446"/>
      <c r="F23" s="446"/>
      <c r="G23" s="446"/>
      <c r="H23" s="446"/>
      <c r="I23" s="446"/>
      <c r="J23" s="446"/>
      <c r="K23" s="446"/>
      <c r="L23" s="446"/>
      <c r="M23" s="25"/>
      <c r="N23" s="25"/>
    </row>
    <row r="24" spans="1:14" ht="24" customHeight="1">
      <c r="A24" s="445"/>
      <c r="B24" s="445"/>
      <c r="C24" s="446"/>
      <c r="D24" s="446"/>
      <c r="E24" s="446"/>
      <c r="F24" s="446"/>
      <c r="G24" s="446"/>
      <c r="H24" s="446"/>
      <c r="I24" s="446"/>
      <c r="J24" s="446"/>
      <c r="K24" s="446"/>
      <c r="L24" s="446"/>
      <c r="M24" s="25"/>
      <c r="N24" s="25"/>
    </row>
    <row r="25" spans="1:14" ht="15" customHeight="1" thickBot="1">
      <c r="A25" s="472" t="s">
        <v>442</v>
      </c>
      <c r="B25" s="472"/>
      <c r="C25" s="473"/>
      <c r="D25" s="473"/>
      <c r="E25" s="473"/>
      <c r="F25" s="473"/>
      <c r="G25" s="473"/>
      <c r="H25" s="473"/>
      <c r="I25" s="473"/>
      <c r="J25" s="473"/>
      <c r="K25" s="473"/>
      <c r="L25" s="473"/>
      <c r="M25" s="25"/>
      <c r="N25" s="25"/>
    </row>
    <row r="26" spans="1:14" ht="24" customHeight="1">
      <c r="A26" s="13" t="s">
        <v>263</v>
      </c>
      <c r="B26" s="429"/>
      <c r="C26" s="484"/>
      <c r="D26" s="484"/>
      <c r="E26" s="485"/>
      <c r="F26" s="107" t="s">
        <v>264</v>
      </c>
      <c r="G26" s="429"/>
      <c r="H26" s="426"/>
      <c r="I26" s="108" t="s">
        <v>265</v>
      </c>
      <c r="J26" s="427"/>
      <c r="K26" s="428"/>
      <c r="L26" s="423"/>
      <c r="M26" s="25"/>
      <c r="N26" s="25"/>
    </row>
    <row r="27" spans="1:14" ht="24" customHeight="1" thickBot="1">
      <c r="A27" s="14" t="s">
        <v>266</v>
      </c>
      <c r="B27" s="474"/>
      <c r="C27" s="475"/>
      <c r="D27" s="475"/>
      <c r="E27" s="476"/>
      <c r="F27" s="418" t="s">
        <v>267</v>
      </c>
      <c r="G27" s="419"/>
      <c r="H27" s="74" t="s">
        <v>97</v>
      </c>
      <c r="I27" s="73" t="s">
        <v>268</v>
      </c>
      <c r="J27" s="424"/>
      <c r="K27" s="425"/>
      <c r="L27" s="422"/>
      <c r="M27" s="25"/>
      <c r="N27" s="25"/>
    </row>
    <row r="28" spans="1:14" ht="15" customHeight="1" thickBot="1">
      <c r="A28" s="420" t="s">
        <v>184</v>
      </c>
      <c r="B28" s="420"/>
      <c r="C28" s="421"/>
      <c r="D28" s="421"/>
      <c r="E28" s="421"/>
      <c r="F28" s="421"/>
      <c r="G28" s="421"/>
      <c r="H28" s="421"/>
      <c r="I28" s="421"/>
      <c r="J28" s="421"/>
      <c r="K28" s="421"/>
      <c r="L28" s="421"/>
      <c r="M28" s="25"/>
      <c r="N28" s="25"/>
    </row>
    <row r="29" spans="1:14" ht="24" customHeight="1">
      <c r="A29" s="13" t="s">
        <v>269</v>
      </c>
      <c r="B29" s="477">
        <f>+A3</f>
        <v>0</v>
      </c>
      <c r="C29" s="478"/>
      <c r="D29" s="478"/>
      <c r="E29" s="479"/>
      <c r="F29" s="167" t="s">
        <v>368</v>
      </c>
      <c r="G29" s="416"/>
      <c r="H29" s="417"/>
      <c r="I29" s="414"/>
      <c r="J29" s="468" t="s">
        <v>270</v>
      </c>
      <c r="K29" s="469"/>
      <c r="L29" s="15"/>
      <c r="M29" s="25"/>
      <c r="N29" s="25"/>
    </row>
    <row r="30" spans="1:14" ht="24" customHeight="1" thickBot="1">
      <c r="A30" s="14" t="s">
        <v>570</v>
      </c>
      <c r="B30" s="434"/>
      <c r="C30" s="432"/>
      <c r="D30" s="440" t="s">
        <v>571</v>
      </c>
      <c r="E30" s="433"/>
      <c r="F30" s="321"/>
      <c r="G30" s="16" t="s">
        <v>572</v>
      </c>
      <c r="H30" s="486"/>
      <c r="I30" s="487"/>
      <c r="J30" s="17" t="s">
        <v>573</v>
      </c>
      <c r="K30" s="434" t="s">
        <v>97</v>
      </c>
      <c r="L30" s="470"/>
      <c r="M30" s="25"/>
      <c r="N30" s="25"/>
    </row>
    <row r="31" spans="1:14" ht="15" customHeight="1">
      <c r="A31" s="507" t="s">
        <v>185</v>
      </c>
      <c r="B31" s="508"/>
      <c r="C31" s="508"/>
      <c r="D31" s="508"/>
      <c r="E31" s="508"/>
      <c r="F31" s="508"/>
      <c r="G31" s="508"/>
      <c r="H31" s="508"/>
      <c r="I31" s="508"/>
      <c r="J31" s="508"/>
      <c r="K31" s="436"/>
      <c r="L31" s="436"/>
      <c r="M31" s="25"/>
      <c r="N31" s="25"/>
    </row>
    <row r="32" spans="1:14" ht="15" customHeight="1" thickBot="1">
      <c r="A32" s="523" t="s">
        <v>378</v>
      </c>
      <c r="B32" s="524"/>
      <c r="C32" s="524"/>
      <c r="D32" s="524"/>
      <c r="E32" s="524"/>
      <c r="F32" s="524"/>
      <c r="G32" s="524"/>
      <c r="H32" s="524"/>
      <c r="I32" s="524"/>
      <c r="J32" s="524"/>
      <c r="K32" s="525"/>
      <c r="L32" s="525"/>
      <c r="M32" s="25"/>
      <c r="N32" s="25"/>
    </row>
    <row r="33" spans="1:14" ht="24" customHeight="1" thickBot="1">
      <c r="A33" s="95" t="s">
        <v>574</v>
      </c>
      <c r="B33" s="528"/>
      <c r="C33" s="529"/>
      <c r="D33" s="529"/>
      <c r="E33" s="530"/>
      <c r="F33" s="168" t="s">
        <v>369</v>
      </c>
      <c r="G33" s="526"/>
      <c r="H33" s="527"/>
      <c r="I33" s="151" t="s">
        <v>575</v>
      </c>
      <c r="J33" s="152"/>
      <c r="K33" s="96" t="s">
        <v>576</v>
      </c>
      <c r="L33" s="97"/>
      <c r="M33" s="215"/>
      <c r="N33" s="216"/>
    </row>
    <row r="34" spans="1:14" ht="15" customHeight="1">
      <c r="A34" s="540" t="s">
        <v>466</v>
      </c>
      <c r="B34" s="541"/>
      <c r="C34" s="541"/>
      <c r="D34" s="541"/>
      <c r="E34" s="541"/>
      <c r="F34" s="541"/>
      <c r="G34" s="541"/>
      <c r="H34" s="541"/>
      <c r="I34" s="541"/>
      <c r="J34" s="541"/>
      <c r="K34" s="450"/>
      <c r="L34" s="450"/>
      <c r="M34" s="25"/>
      <c r="N34" s="25"/>
    </row>
    <row r="35" spans="1:14" ht="15" customHeight="1" thickBot="1">
      <c r="A35" s="523" t="s">
        <v>186</v>
      </c>
      <c r="B35" s="524"/>
      <c r="C35" s="524"/>
      <c r="D35" s="524"/>
      <c r="E35" s="524"/>
      <c r="F35" s="524"/>
      <c r="G35" s="524"/>
      <c r="H35" s="524"/>
      <c r="I35" s="524"/>
      <c r="J35" s="524"/>
      <c r="K35" s="525"/>
      <c r="L35" s="525"/>
      <c r="M35" s="25"/>
      <c r="N35" s="25"/>
    </row>
    <row r="36" spans="1:14" ht="24" customHeight="1">
      <c r="A36" s="13" t="s">
        <v>577</v>
      </c>
      <c r="B36" s="477"/>
      <c r="C36" s="478"/>
      <c r="D36" s="478"/>
      <c r="E36" s="479"/>
      <c r="F36" s="167" t="s">
        <v>370</v>
      </c>
      <c r="G36" s="416"/>
      <c r="H36" s="417"/>
      <c r="I36" s="414"/>
      <c r="J36" s="468" t="s">
        <v>578</v>
      </c>
      <c r="K36" s="469"/>
      <c r="L36" s="15"/>
      <c r="M36" s="215"/>
      <c r="N36" s="216"/>
    </row>
    <row r="37" spans="1:14" ht="24" customHeight="1" thickBot="1">
      <c r="A37" s="14" t="s">
        <v>579</v>
      </c>
      <c r="B37" s="474"/>
      <c r="C37" s="476"/>
      <c r="D37" s="440" t="s">
        <v>630</v>
      </c>
      <c r="E37" s="433"/>
      <c r="F37" s="483"/>
      <c r="G37" s="476"/>
      <c r="H37" s="16" t="s">
        <v>631</v>
      </c>
      <c r="I37" s="480"/>
      <c r="J37" s="481"/>
      <c r="K37" s="481"/>
      <c r="L37" s="482"/>
      <c r="M37" s="215"/>
      <c r="N37" s="216"/>
    </row>
    <row r="38" spans="1:14" ht="12" customHeight="1">
      <c r="A38" s="435"/>
      <c r="B38" s="436"/>
      <c r="C38" s="436"/>
      <c r="D38" s="436"/>
      <c r="E38" s="436"/>
      <c r="F38" s="436"/>
      <c r="G38" s="436"/>
      <c r="H38" s="436"/>
      <c r="I38" s="436"/>
      <c r="J38" s="436"/>
      <c r="K38" s="436"/>
      <c r="L38" s="436"/>
      <c r="M38" s="25"/>
      <c r="N38" s="25"/>
    </row>
    <row r="39" spans="1:14" ht="24" customHeight="1">
      <c r="A39" s="437" t="s">
        <v>379</v>
      </c>
      <c r="B39" s="438"/>
      <c r="C39" s="438"/>
      <c r="D39" s="438"/>
      <c r="E39" s="439"/>
      <c r="F39" s="173"/>
      <c r="G39" s="175"/>
      <c r="H39" s="534" t="s">
        <v>326</v>
      </c>
      <c r="I39" s="535"/>
      <c r="J39" s="536"/>
      <c r="K39" s="532"/>
      <c r="L39" s="533"/>
      <c r="M39" s="25"/>
      <c r="N39" s="25"/>
    </row>
    <row r="40" spans="1:14" ht="12" customHeight="1">
      <c r="A40" s="449"/>
      <c r="B40" s="450"/>
      <c r="C40" s="450"/>
      <c r="D40" s="450"/>
      <c r="E40" s="450"/>
      <c r="F40" s="450"/>
      <c r="G40" s="450"/>
      <c r="H40" s="450"/>
      <c r="I40" s="450"/>
      <c r="J40" s="450"/>
      <c r="K40" s="450"/>
      <c r="L40" s="450"/>
      <c r="M40" s="25"/>
      <c r="N40" s="25"/>
    </row>
    <row r="41" spans="1:14" ht="24" customHeight="1">
      <c r="A41" s="447" t="s">
        <v>587</v>
      </c>
      <c r="B41" s="448"/>
      <c r="C41" s="448"/>
      <c r="D41" s="448"/>
      <c r="E41" s="182" t="s">
        <v>640</v>
      </c>
      <c r="F41" s="105"/>
      <c r="G41" s="182" t="s">
        <v>443</v>
      </c>
      <c r="H41" s="105" t="s">
        <v>20</v>
      </c>
      <c r="I41" s="441"/>
      <c r="J41" s="450"/>
      <c r="K41" s="450"/>
      <c r="L41" s="450"/>
      <c r="M41" s="25"/>
      <c r="N41" s="25"/>
    </row>
    <row r="42" spans="1:14" ht="9" customHeight="1">
      <c r="A42" s="531"/>
      <c r="B42" s="450"/>
      <c r="C42" s="450"/>
      <c r="D42" s="450"/>
      <c r="E42" s="450"/>
      <c r="F42" s="450"/>
      <c r="G42" s="450"/>
      <c r="H42" s="450"/>
      <c r="I42" s="450"/>
      <c r="J42" s="450"/>
      <c r="K42" s="450"/>
      <c r="L42" s="450"/>
      <c r="M42" s="25"/>
      <c r="N42" s="25"/>
    </row>
    <row r="43" spans="1:12" ht="9" customHeight="1">
      <c r="A43" s="471" t="s">
        <v>619</v>
      </c>
      <c r="B43" s="471"/>
      <c r="C43" s="450"/>
      <c r="D43" s="450"/>
      <c r="E43" s="450"/>
      <c r="F43" s="450"/>
      <c r="G43" s="450"/>
      <c r="H43" s="450"/>
      <c r="I43" s="450"/>
      <c r="J43" s="450"/>
      <c r="K43" s="450"/>
      <c r="L43" s="450"/>
    </row>
    <row r="44" spans="1:12" ht="10.5" customHeight="1">
      <c r="A44" s="430" t="s">
        <v>2</v>
      </c>
      <c r="B44" s="431"/>
      <c r="C44" s="431"/>
      <c r="D44" s="431"/>
      <c r="E44" s="431"/>
      <c r="F44" s="431"/>
      <c r="G44" s="431"/>
      <c r="H44" s="431"/>
      <c r="I44" s="431"/>
      <c r="J44" s="431"/>
      <c r="K44" s="431"/>
      <c r="L44" s="431"/>
    </row>
    <row r="45" spans="1:12" ht="10.5" customHeight="1">
      <c r="A45" s="445">
        <v>1</v>
      </c>
      <c r="B45" s="450"/>
      <c r="C45" s="450"/>
      <c r="D45" s="450"/>
      <c r="E45" s="450"/>
      <c r="F45" s="450"/>
      <c r="G45" s="450"/>
      <c r="H45" s="450"/>
      <c r="I45" s="450"/>
      <c r="J45" s="450"/>
      <c r="K45" s="450"/>
      <c r="L45" s="450"/>
    </row>
    <row r="46" spans="1:7" ht="11.25" customHeight="1">
      <c r="A46" s="5"/>
      <c r="B46" s="5"/>
      <c r="E46" s="4"/>
      <c r="F46" s="4"/>
      <c r="G46" s="4"/>
    </row>
    <row r="47" spans="1:12" ht="12.75">
      <c r="A47" s="3"/>
      <c r="B47" s="3"/>
      <c r="C47" s="3"/>
      <c r="D47" s="3"/>
      <c r="H47" s="6"/>
      <c r="I47" s="3"/>
      <c r="K47" s="3"/>
      <c r="L47" s="3"/>
    </row>
    <row r="48" spans="1:12" ht="12.75" customHeight="1">
      <c r="A48" s="3"/>
      <c r="B48" s="3"/>
      <c r="C48" s="3"/>
      <c r="D48" s="3"/>
      <c r="H48" s="3"/>
      <c r="I48" s="3"/>
      <c r="K48" s="3"/>
      <c r="L48" s="3"/>
    </row>
    <row r="49" spans="1:12" ht="12.75" customHeight="1">
      <c r="A49" s="3"/>
      <c r="B49" s="3"/>
      <c r="C49" s="3"/>
      <c r="D49" s="3"/>
      <c r="H49" s="3"/>
      <c r="I49" s="3"/>
      <c r="K49" s="3"/>
      <c r="L49" s="3"/>
    </row>
    <row r="50" spans="1:12" ht="12.75" customHeight="1">
      <c r="A50" s="3"/>
      <c r="B50" s="3"/>
      <c r="C50" s="3"/>
      <c r="D50" s="3"/>
      <c r="H50" s="3"/>
      <c r="I50" s="3"/>
      <c r="K50" s="3"/>
      <c r="L50" s="3"/>
    </row>
    <row r="51" spans="1:12" ht="12.75" customHeight="1">
      <c r="A51" s="3"/>
      <c r="B51" s="3"/>
      <c r="C51" s="3"/>
      <c r="D51" s="3"/>
      <c r="H51" s="3"/>
      <c r="I51" s="3"/>
      <c r="K51" s="3"/>
      <c r="L51" s="3"/>
    </row>
    <row r="52" spans="1:12" ht="12.75" customHeight="1" hidden="1">
      <c r="A52" s="3" t="s">
        <v>347</v>
      </c>
      <c r="B52" s="3"/>
      <c r="C52" s="3"/>
      <c r="D52" s="3"/>
      <c r="H52" s="3"/>
      <c r="I52" s="3"/>
      <c r="K52" s="3"/>
      <c r="L52" s="3"/>
    </row>
    <row r="53" spans="1:12" ht="12.75" customHeight="1" hidden="1">
      <c r="A53" s="3" t="s">
        <v>348</v>
      </c>
      <c r="B53" s="3"/>
      <c r="C53" s="3"/>
      <c r="D53" s="3"/>
      <c r="H53" s="3"/>
      <c r="I53" s="3"/>
      <c r="K53" s="3"/>
      <c r="L53" s="3"/>
    </row>
    <row r="54" spans="1:12" ht="12.75" customHeight="1">
      <c r="A54" s="3"/>
      <c r="B54" s="3"/>
      <c r="C54" s="3"/>
      <c r="D54" s="3"/>
      <c r="H54" s="3"/>
      <c r="I54" s="3"/>
      <c r="K54" s="3"/>
      <c r="L54" s="3"/>
    </row>
    <row r="55" spans="1:12" ht="12.75" customHeight="1">
      <c r="A55" s="3"/>
      <c r="B55" s="3"/>
      <c r="C55" s="3"/>
      <c r="D55" s="3"/>
      <c r="H55" s="3"/>
      <c r="I55" s="3"/>
      <c r="K55" s="3"/>
      <c r="L55" s="3"/>
    </row>
    <row r="56" spans="1:12" ht="12.75" customHeight="1">
      <c r="A56" s="3"/>
      <c r="B56" s="3"/>
      <c r="C56" s="3"/>
      <c r="D56" s="3"/>
      <c r="H56" s="3"/>
      <c r="I56" s="3"/>
      <c r="K56" s="3"/>
      <c r="L56" s="3"/>
    </row>
    <row r="57" spans="5:8" ht="12.75" customHeight="1">
      <c r="E57" s="4"/>
      <c r="F57" s="4"/>
      <c r="G57" s="5"/>
      <c r="H57" s="3"/>
    </row>
    <row r="58" spans="5:7" ht="12.75">
      <c r="E58" s="4"/>
      <c r="F58" s="4"/>
      <c r="G58" s="4"/>
    </row>
    <row r="59" spans="5:7" ht="12.75">
      <c r="E59" s="4"/>
      <c r="F59" s="4"/>
      <c r="G59" s="4"/>
    </row>
    <row r="60" spans="5:7" ht="12.75">
      <c r="E60" s="4"/>
      <c r="F60" s="4"/>
      <c r="G60" s="4"/>
    </row>
    <row r="61" spans="5:7" ht="12.75">
      <c r="E61" s="4"/>
      <c r="F61" s="4"/>
      <c r="G61" s="4"/>
    </row>
    <row r="62" spans="5:7" ht="12.75">
      <c r="E62" s="4"/>
      <c r="F62" s="4"/>
      <c r="G62" s="4"/>
    </row>
    <row r="63" spans="5:7" ht="12.75">
      <c r="E63" s="4"/>
      <c r="F63" s="4"/>
      <c r="G63" s="4"/>
    </row>
    <row r="64" spans="5:7" ht="12.75">
      <c r="E64" s="4"/>
      <c r="F64" s="4"/>
      <c r="G64" s="4"/>
    </row>
    <row r="65" spans="5:6" ht="12.75">
      <c r="E65" s="4"/>
      <c r="F65" s="4"/>
    </row>
    <row r="66" spans="5:6" ht="12.75">
      <c r="E66" s="4"/>
      <c r="F66" s="4"/>
    </row>
    <row r="67" spans="5:6" ht="12.75">
      <c r="E67" s="4"/>
      <c r="F67" s="4"/>
    </row>
    <row r="68" spans="5:6" ht="12.75">
      <c r="E68" s="4"/>
      <c r="F68" s="4"/>
    </row>
    <row r="69" spans="5:6" ht="12.75">
      <c r="E69" s="4"/>
      <c r="F69" s="4"/>
    </row>
    <row r="201" ht="12.75">
      <c r="A201" s="153">
        <v>1</v>
      </c>
    </row>
  </sheetData>
  <sheetProtection password="EF65" sheet="1" objects="1" scenarios="1"/>
  <mergeCells count="71">
    <mergeCell ref="A1:L1"/>
    <mergeCell ref="G3:G5"/>
    <mergeCell ref="F6:G8"/>
    <mergeCell ref="A3:F3"/>
    <mergeCell ref="A5:F5"/>
    <mergeCell ref="A2:L2"/>
    <mergeCell ref="A42:H42"/>
    <mergeCell ref="K39:L39"/>
    <mergeCell ref="H39:J39"/>
    <mergeCell ref="A19:L19"/>
    <mergeCell ref="A20:L20"/>
    <mergeCell ref="G36:I36"/>
    <mergeCell ref="J36:K36"/>
    <mergeCell ref="A34:L34"/>
    <mergeCell ref="F22:G22"/>
    <mergeCell ref="H22:I22"/>
    <mergeCell ref="A35:L35"/>
    <mergeCell ref="B36:E36"/>
    <mergeCell ref="A32:L32"/>
    <mergeCell ref="G33:H33"/>
    <mergeCell ref="B33:E33"/>
    <mergeCell ref="A31:L31"/>
    <mergeCell ref="K11:L11"/>
    <mergeCell ref="K13:L13"/>
    <mergeCell ref="G10:J11"/>
    <mergeCell ref="A14:E14"/>
    <mergeCell ref="A15:H15"/>
    <mergeCell ref="A23:L23"/>
    <mergeCell ref="A21:L21"/>
    <mergeCell ref="A22:E22"/>
    <mergeCell ref="A18:L18"/>
    <mergeCell ref="H30:I30"/>
    <mergeCell ref="H3:L8"/>
    <mergeCell ref="A12:E12"/>
    <mergeCell ref="F13:I14"/>
    <mergeCell ref="F12:L12"/>
    <mergeCell ref="A6:E6"/>
    <mergeCell ref="A8:E8"/>
    <mergeCell ref="A7:E7"/>
    <mergeCell ref="A4:F4"/>
    <mergeCell ref="A9:L9"/>
    <mergeCell ref="K30:L30"/>
    <mergeCell ref="A43:L43"/>
    <mergeCell ref="A25:L25"/>
    <mergeCell ref="B27:E27"/>
    <mergeCell ref="B29:E29"/>
    <mergeCell ref="I37:L37"/>
    <mergeCell ref="F37:G37"/>
    <mergeCell ref="B37:C37"/>
    <mergeCell ref="D37:E37"/>
    <mergeCell ref="B26:E26"/>
    <mergeCell ref="A24:L24"/>
    <mergeCell ref="A45:L45"/>
    <mergeCell ref="A44:L44"/>
    <mergeCell ref="G26:H26"/>
    <mergeCell ref="J26:L26"/>
    <mergeCell ref="J27:L27"/>
    <mergeCell ref="F27:G27"/>
    <mergeCell ref="A28:L28"/>
    <mergeCell ref="G29:I29"/>
    <mergeCell ref="J29:K29"/>
    <mergeCell ref="B13:E13"/>
    <mergeCell ref="A41:D41"/>
    <mergeCell ref="A40:L40"/>
    <mergeCell ref="A16:L16"/>
    <mergeCell ref="A17:H17"/>
    <mergeCell ref="I41:L42"/>
    <mergeCell ref="A38:L38"/>
    <mergeCell ref="A39:E39"/>
    <mergeCell ref="D30:E30"/>
    <mergeCell ref="B30:C30"/>
  </mergeCells>
  <printOptions horizontalCentered="1" verticalCentered="1"/>
  <pageMargins left="0.3937007874015748" right="0.3937007874015748" top="0.3937007874015748" bottom="0.3937007874015748" header="0.31496062992125984" footer="0.31496062992125984"/>
  <pageSetup fitToHeight="1" fitToWidth="1" horizontalDpi="300" verticalDpi="300" orientation="portrait" paperSize="9" r:id="rId1"/>
</worksheet>
</file>

<file path=xl/worksheets/sheet20.xml><?xml version="1.0" encoding="utf-8"?>
<worksheet xmlns="http://schemas.openxmlformats.org/spreadsheetml/2006/main" xmlns:r="http://schemas.openxmlformats.org/officeDocument/2006/relationships">
  <sheetPr>
    <pageSetUpPr fitToPage="1"/>
  </sheetPr>
  <dimension ref="A1:F96"/>
  <sheetViews>
    <sheetView workbookViewId="0" topLeftCell="A1">
      <selection activeCell="B3" sqref="B3:D3"/>
    </sheetView>
  </sheetViews>
  <sheetFormatPr defaultColWidth="9.140625" defaultRowHeight="12.75"/>
  <cols>
    <col min="1" max="4" width="24.00390625" style="3" customWidth="1"/>
    <col min="5" max="5" width="11.421875" style="34" bestFit="1" customWidth="1"/>
    <col min="6" max="27" width="9.140625" style="34" customWidth="1"/>
    <col min="28" max="16384" width="9.140625" style="3" customWidth="1"/>
  </cols>
  <sheetData>
    <row r="1" spans="1:6" ht="18" customHeight="1">
      <c r="A1" s="1626" t="str">
        <f>+Zálohy1!A1</f>
        <v>Platební kalendář daňových povinností 2009-2010</v>
      </c>
      <c r="B1" s="499"/>
      <c r="C1" s="499"/>
      <c r="D1" s="499"/>
      <c r="E1" s="39"/>
      <c r="F1" s="39"/>
    </row>
    <row r="2" spans="1:6" ht="18" customHeight="1">
      <c r="A2" s="1627"/>
      <c r="B2" s="1627"/>
      <c r="C2" s="1627"/>
      <c r="D2" s="1627"/>
      <c r="E2" s="39"/>
      <c r="F2" s="39"/>
    </row>
    <row r="3" spans="1:6" ht="18" customHeight="1">
      <c r="A3" s="4" t="s">
        <v>393</v>
      </c>
      <c r="B3" s="1628" t="str">
        <f>+Zálohy1!B3</f>
        <v> , </v>
      </c>
      <c r="C3" s="1495"/>
      <c r="D3" s="1495"/>
      <c r="F3" s="39"/>
    </row>
    <row r="4" spans="1:6" ht="18" customHeight="1">
      <c r="A4" s="1627"/>
      <c r="B4" s="450"/>
      <c r="C4" s="450"/>
      <c r="D4" s="450"/>
      <c r="F4" s="39"/>
    </row>
    <row r="5" spans="1:6" ht="18" customHeight="1">
      <c r="A5" s="4" t="s">
        <v>151</v>
      </c>
      <c r="B5" s="225">
        <f>+Zálohy1!B5</f>
        <v>0</v>
      </c>
      <c r="C5" s="1627"/>
      <c r="D5" s="1627"/>
      <c r="E5" s="39"/>
      <c r="F5" s="39"/>
    </row>
    <row r="6" spans="1:6" ht="18" customHeight="1" thickBot="1">
      <c r="A6" s="1629"/>
      <c r="B6" s="525"/>
      <c r="C6" s="525"/>
      <c r="D6" s="525"/>
      <c r="E6" s="39"/>
      <c r="F6" s="39"/>
    </row>
    <row r="7" spans="1:6" ht="18" customHeight="1">
      <c r="A7" s="40" t="s">
        <v>152</v>
      </c>
      <c r="B7" s="41" t="s">
        <v>153</v>
      </c>
      <c r="C7" s="41" t="s">
        <v>154</v>
      </c>
      <c r="D7" s="42" t="s">
        <v>155</v>
      </c>
      <c r="E7" s="43"/>
      <c r="F7" s="39"/>
    </row>
    <row r="8" spans="1:6" ht="18" customHeight="1" thickBot="1">
      <c r="A8" s="44"/>
      <c r="B8" s="45" t="s">
        <v>156</v>
      </c>
      <c r="C8" s="45" t="s">
        <v>157</v>
      </c>
      <c r="D8" s="46" t="s">
        <v>157</v>
      </c>
      <c r="E8" s="39"/>
      <c r="F8" s="39"/>
    </row>
    <row r="9" spans="1:6" ht="18" customHeight="1">
      <c r="A9" s="47">
        <v>39994</v>
      </c>
      <c r="B9" s="174">
        <f>+Zálohy1!B9</f>
        <v>0</v>
      </c>
      <c r="C9" s="174">
        <v>0</v>
      </c>
      <c r="D9" s="248">
        <v>0</v>
      </c>
      <c r="F9" s="39"/>
    </row>
    <row r="10" spans="1:6" ht="30.75" customHeight="1">
      <c r="A10" s="48" t="s">
        <v>622</v>
      </c>
      <c r="B10" s="174">
        <v>0</v>
      </c>
      <c r="C10" s="174">
        <f>+Zálohy1!C10</f>
        <v>19146</v>
      </c>
      <c r="D10" s="248">
        <f>-ZP2!E29</f>
        <v>0</v>
      </c>
      <c r="F10" s="39"/>
    </row>
    <row r="11" spans="1:6" ht="18" customHeight="1">
      <c r="A11" s="47">
        <f>8+A9</f>
        <v>40002</v>
      </c>
      <c r="B11" s="174">
        <v>0</v>
      </c>
      <c r="C11" s="174">
        <v>0</v>
      </c>
      <c r="D11" s="248">
        <f>+Zálohy1!D11</f>
        <v>0</v>
      </c>
      <c r="F11" s="39"/>
    </row>
    <row r="12" spans="1:6" ht="18" customHeight="1">
      <c r="A12" s="47">
        <f>12+A11</f>
        <v>40014</v>
      </c>
      <c r="B12" s="174">
        <v>0</v>
      </c>
      <c r="C12" s="174">
        <f>+Zálohy1!C12</f>
        <v>1720</v>
      </c>
      <c r="D12" s="248">
        <v>0</v>
      </c>
      <c r="F12" s="39"/>
    </row>
    <row r="13" spans="1:6" ht="18" customHeight="1">
      <c r="A13" s="47">
        <f>23+A11</f>
        <v>40025</v>
      </c>
      <c r="B13" s="174">
        <v>0</v>
      </c>
      <c r="C13" s="174">
        <v>0</v>
      </c>
      <c r="D13" s="248">
        <v>0</v>
      </c>
      <c r="F13" s="39"/>
    </row>
    <row r="14" spans="1:6" ht="18" customHeight="1">
      <c r="A14" s="47">
        <f>+A13+8</f>
        <v>40033</v>
      </c>
      <c r="B14" s="174">
        <v>0</v>
      </c>
      <c r="C14" s="174">
        <v>0</v>
      </c>
      <c r="D14" s="248">
        <f>D11</f>
        <v>0</v>
      </c>
      <c r="F14" s="39"/>
    </row>
    <row r="15" spans="1:6" ht="18" customHeight="1">
      <c r="A15" s="47">
        <f>12+A14</f>
        <v>40045</v>
      </c>
      <c r="B15" s="174">
        <v>0</v>
      </c>
      <c r="C15" s="174">
        <f>+Zálohy1!C15</f>
        <v>1720</v>
      </c>
      <c r="D15" s="248">
        <v>0</v>
      </c>
      <c r="F15" s="39"/>
    </row>
    <row r="16" spans="1:6" ht="18" customHeight="1">
      <c r="A16" s="47">
        <f>31+A14</f>
        <v>40064</v>
      </c>
      <c r="B16" s="174">
        <v>0</v>
      </c>
      <c r="C16" s="174">
        <v>0</v>
      </c>
      <c r="D16" s="248">
        <f>D14</f>
        <v>0</v>
      </c>
      <c r="F16" s="39"/>
    </row>
    <row r="17" spans="1:4" ht="18" customHeight="1">
      <c r="A17" s="47">
        <f>8+A16-1</f>
        <v>40071</v>
      </c>
      <c r="B17" s="174">
        <f>+Zálohy1!B24</f>
        <v>0</v>
      </c>
      <c r="C17" s="174">
        <v>0</v>
      </c>
      <c r="D17" s="248">
        <v>0</v>
      </c>
    </row>
    <row r="18" spans="1:4" ht="18" customHeight="1">
      <c r="A18" s="47">
        <f>5+A17</f>
        <v>40076</v>
      </c>
      <c r="B18" s="174">
        <v>0</v>
      </c>
      <c r="C18" s="174">
        <f>+Zálohy1!C18</f>
        <v>1720</v>
      </c>
      <c r="D18" s="248">
        <v>0</v>
      </c>
    </row>
    <row r="19" spans="1:4" ht="18" customHeight="1">
      <c r="A19" s="47">
        <f>23+A17</f>
        <v>40094</v>
      </c>
      <c r="B19" s="174">
        <v>0</v>
      </c>
      <c r="C19" s="174">
        <v>0</v>
      </c>
      <c r="D19" s="248">
        <f>D16</f>
        <v>0</v>
      </c>
    </row>
    <row r="20" spans="1:4" ht="18" customHeight="1">
      <c r="A20" s="47">
        <f>12+A19</f>
        <v>40106</v>
      </c>
      <c r="B20" s="174">
        <v>0</v>
      </c>
      <c r="C20" s="174">
        <f>+Zálohy1!C20</f>
        <v>1720</v>
      </c>
      <c r="D20" s="248">
        <v>0</v>
      </c>
    </row>
    <row r="21" spans="1:4" ht="19.5" customHeight="1">
      <c r="A21" s="47">
        <f>31+A19</f>
        <v>40125</v>
      </c>
      <c r="B21" s="174">
        <v>0</v>
      </c>
      <c r="C21" s="174">
        <v>0</v>
      </c>
      <c r="D21" s="248">
        <f>D19</f>
        <v>0</v>
      </c>
    </row>
    <row r="22" spans="1:4" ht="19.5" customHeight="1">
      <c r="A22" s="47">
        <f>12+A21</f>
        <v>40137</v>
      </c>
      <c r="B22" s="174">
        <v>0</v>
      </c>
      <c r="C22" s="174">
        <f>+Zálohy1!C22</f>
        <v>1720</v>
      </c>
      <c r="D22" s="248">
        <v>0</v>
      </c>
    </row>
    <row r="23" spans="1:4" ht="18" customHeight="1">
      <c r="A23" s="47">
        <f>30+A21</f>
        <v>40155</v>
      </c>
      <c r="B23" s="174">
        <v>0</v>
      </c>
      <c r="C23" s="174">
        <v>0</v>
      </c>
      <c r="D23" s="248">
        <f>D21</f>
        <v>0</v>
      </c>
    </row>
    <row r="24" spans="1:4" ht="18" customHeight="1">
      <c r="A24" s="47">
        <f>7+A23</f>
        <v>40162</v>
      </c>
      <c r="B24" s="174">
        <f>+Zálohy1!B31</f>
        <v>0</v>
      </c>
      <c r="C24" s="174">
        <v>0</v>
      </c>
      <c r="D24" s="248">
        <v>0</v>
      </c>
    </row>
    <row r="25" spans="1:4" ht="18" customHeight="1">
      <c r="A25" s="47">
        <f>5+A24</f>
        <v>40167</v>
      </c>
      <c r="B25" s="174">
        <v>0</v>
      </c>
      <c r="C25" s="174">
        <f>+Zálohy1!C25</f>
        <v>1720</v>
      </c>
      <c r="D25" s="248">
        <v>0</v>
      </c>
    </row>
    <row r="26" spans="1:4" ht="18" customHeight="1">
      <c r="A26" s="47">
        <f>24+A24</f>
        <v>40186</v>
      </c>
      <c r="B26" s="174">
        <v>0</v>
      </c>
      <c r="C26" s="174">
        <v>0</v>
      </c>
      <c r="D26" s="248">
        <f>D23</f>
        <v>0</v>
      </c>
    </row>
    <row r="27" spans="1:4" ht="18" customHeight="1">
      <c r="A27" s="47">
        <f>12+A26</f>
        <v>40198</v>
      </c>
      <c r="B27" s="174">
        <v>0</v>
      </c>
      <c r="C27" s="174">
        <f>+Zálohy1!C27</f>
        <v>1720</v>
      </c>
      <c r="D27" s="248">
        <v>0</v>
      </c>
    </row>
    <row r="28" spans="1:4" ht="18" customHeight="1">
      <c r="A28" s="47">
        <f>31+A26</f>
        <v>40217</v>
      </c>
      <c r="B28" s="174">
        <v>0</v>
      </c>
      <c r="C28" s="174">
        <v>0</v>
      </c>
      <c r="D28" s="248">
        <f>D26</f>
        <v>0</v>
      </c>
    </row>
    <row r="29" spans="1:4" ht="18" customHeight="1">
      <c r="A29" s="47">
        <f>12+A28</f>
        <v>40229</v>
      </c>
      <c r="B29" s="174">
        <v>0</v>
      </c>
      <c r="C29" s="174">
        <f>+Zálohy1!C29</f>
        <v>1720</v>
      </c>
      <c r="D29" s="248">
        <v>0</v>
      </c>
    </row>
    <row r="30" spans="1:4" ht="18" customHeight="1">
      <c r="A30" s="47">
        <f>28+A28</f>
        <v>40245</v>
      </c>
      <c r="B30" s="174">
        <v>0</v>
      </c>
      <c r="C30" s="174">
        <v>0</v>
      </c>
      <c r="D30" s="248">
        <f>D28</f>
        <v>0</v>
      </c>
    </row>
    <row r="31" spans="1:4" ht="18" customHeight="1">
      <c r="A31" s="47">
        <f>22+A30+1-16</f>
        <v>40252</v>
      </c>
      <c r="B31" s="174">
        <f>+B17</f>
        <v>0</v>
      </c>
      <c r="C31" s="174">
        <v>0</v>
      </c>
      <c r="D31" s="248">
        <v>0</v>
      </c>
    </row>
    <row r="32" spans="1:4" ht="18" customHeight="1">
      <c r="A32" s="47">
        <f>5+A31</f>
        <v>40257</v>
      </c>
      <c r="B32" s="174">
        <v>0</v>
      </c>
      <c r="C32" s="174">
        <f>+Zálohy1!C32</f>
        <v>1720</v>
      </c>
      <c r="D32" s="248">
        <v>0</v>
      </c>
    </row>
    <row r="33" spans="1:4" ht="18" customHeight="1">
      <c r="A33" s="49">
        <f>24+A31</f>
        <v>40276</v>
      </c>
      <c r="B33" s="249">
        <v>0</v>
      </c>
      <c r="C33" s="174">
        <v>0</v>
      </c>
      <c r="D33" s="248">
        <f>D30</f>
        <v>0</v>
      </c>
    </row>
    <row r="34" spans="1:4" ht="18" customHeight="1">
      <c r="A34" s="47">
        <f>12+A33</f>
        <v>40288</v>
      </c>
      <c r="B34" s="249">
        <v>0</v>
      </c>
      <c r="C34" s="174">
        <f>+Zálohy1!C34</f>
        <v>1720</v>
      </c>
      <c r="D34" s="248">
        <v>0</v>
      </c>
    </row>
    <row r="35" spans="1:4" ht="18" customHeight="1">
      <c r="A35" s="49">
        <f>30+A33</f>
        <v>40306</v>
      </c>
      <c r="B35" s="249">
        <v>0</v>
      </c>
      <c r="C35" s="174">
        <v>0</v>
      </c>
      <c r="D35" s="248">
        <f>D33</f>
        <v>0</v>
      </c>
    </row>
    <row r="36" spans="1:4" ht="18" customHeight="1">
      <c r="A36" s="47">
        <f>12+A35</f>
        <v>40318</v>
      </c>
      <c r="B36" s="249">
        <v>0</v>
      </c>
      <c r="C36" s="174">
        <f>+Zálohy1!C36</f>
        <v>1720</v>
      </c>
      <c r="D36" s="248">
        <v>0</v>
      </c>
    </row>
    <row r="37" spans="1:4" ht="18" customHeight="1">
      <c r="A37" s="49">
        <f>31+A35</f>
        <v>40337</v>
      </c>
      <c r="B37" s="249">
        <v>0</v>
      </c>
      <c r="C37" s="174">
        <v>0</v>
      </c>
      <c r="D37" s="248">
        <f>D35</f>
        <v>0</v>
      </c>
    </row>
    <row r="38" spans="1:4" ht="18" customHeight="1" thickBot="1">
      <c r="A38" s="50">
        <f>7+A37</f>
        <v>40344</v>
      </c>
      <c r="B38" s="250">
        <f>+B24</f>
        <v>0</v>
      </c>
      <c r="C38" s="250">
        <v>0</v>
      </c>
      <c r="D38" s="251">
        <v>0</v>
      </c>
    </row>
    <row r="39" spans="1:4" ht="29.25" customHeight="1" thickBot="1">
      <c r="A39" s="1620" t="s">
        <v>30</v>
      </c>
      <c r="B39" s="1621"/>
      <c r="C39" s="1621"/>
      <c r="D39" s="1621"/>
    </row>
    <row r="40" spans="1:4" ht="14.25" customHeight="1" thickBot="1">
      <c r="A40" s="1622" t="s">
        <v>394</v>
      </c>
      <c r="B40" s="1623"/>
      <c r="C40" s="1623"/>
      <c r="D40" s="1623"/>
    </row>
    <row r="41" spans="1:4" ht="18" customHeight="1">
      <c r="A41" s="1630" t="str">
        <f>+Zálohy1!A41</f>
        <v>Formulář zpracovala ASPEKT HM, daňová, účetní a auditorská kancelář, www.danovapriznani.cz, business.center.cz</v>
      </c>
      <c r="B41" s="1631"/>
      <c r="C41" s="1631"/>
      <c r="D41" s="1631"/>
    </row>
    <row r="42" spans="1:4" ht="12.75">
      <c r="A42" s="51"/>
      <c r="B42" s="34"/>
      <c r="C42" s="34"/>
      <c r="D42" s="34"/>
    </row>
    <row r="43" spans="1:4" ht="12.75">
      <c r="A43" s="51"/>
      <c r="B43" s="34"/>
      <c r="C43" s="34"/>
      <c r="D43" s="34"/>
    </row>
    <row r="44" spans="1:4" ht="12.75">
      <c r="A44" s="51"/>
      <c r="B44" s="34"/>
      <c r="C44" s="34"/>
      <c r="D44" s="34"/>
    </row>
    <row r="45" spans="1:4" ht="12.75">
      <c r="A45" s="34"/>
      <c r="B45" s="34"/>
      <c r="C45" s="34"/>
      <c r="D45" s="34"/>
    </row>
    <row r="46" spans="1:4" ht="12.75">
      <c r="A46" s="34"/>
      <c r="B46" s="34"/>
      <c r="C46" s="34"/>
      <c r="D46" s="34"/>
    </row>
    <row r="47" spans="1:4" ht="12.75">
      <c r="A47" s="34"/>
      <c r="B47" s="34"/>
      <c r="C47" s="34"/>
      <c r="D47" s="34"/>
    </row>
    <row r="48" spans="1:4" ht="12.75">
      <c r="A48" s="34"/>
      <c r="B48" s="34"/>
      <c r="C48" s="34"/>
      <c r="D48" s="34"/>
    </row>
    <row r="49" spans="1:4" ht="12.75">
      <c r="A49" s="34"/>
      <c r="B49" s="34"/>
      <c r="C49" s="34"/>
      <c r="D49" s="34"/>
    </row>
    <row r="50" spans="1:4" ht="12.75">
      <c r="A50" s="34"/>
      <c r="B50" s="34"/>
      <c r="C50" s="34"/>
      <c r="D50" s="34"/>
    </row>
    <row r="51" spans="1:4" ht="12.75">
      <c r="A51" s="34"/>
      <c r="B51" s="34"/>
      <c r="C51" s="34"/>
      <c r="D51" s="34"/>
    </row>
    <row r="52" spans="1:4" ht="12.75">
      <c r="A52" s="34"/>
      <c r="B52" s="34"/>
      <c r="C52" s="34"/>
      <c r="D52" s="34"/>
    </row>
    <row r="53" spans="1:4" ht="12.75">
      <c r="A53" s="34"/>
      <c r="B53" s="34"/>
      <c r="C53" s="34"/>
      <c r="D53" s="34"/>
    </row>
    <row r="54" spans="1:4" ht="12.75">
      <c r="A54" s="34"/>
      <c r="B54" s="34"/>
      <c r="C54" s="34"/>
      <c r="D54" s="34"/>
    </row>
    <row r="55" spans="1:4" ht="12.75">
      <c r="A55" s="34"/>
      <c r="B55" s="34"/>
      <c r="C55" s="34"/>
      <c r="D55" s="34"/>
    </row>
    <row r="56" spans="1:4" ht="12.75">
      <c r="A56" s="34"/>
      <c r="B56" s="34"/>
      <c r="C56" s="34"/>
      <c r="D56" s="34"/>
    </row>
    <row r="57" spans="1:4" ht="12.75">
      <c r="A57" s="34"/>
      <c r="B57" s="34"/>
      <c r="C57" s="34"/>
      <c r="D57" s="34"/>
    </row>
    <row r="58" spans="1:4" ht="12.75">
      <c r="A58" s="34"/>
      <c r="B58" s="34"/>
      <c r="C58" s="34"/>
      <c r="D58" s="34"/>
    </row>
    <row r="59" spans="1:4" ht="12.75">
      <c r="A59" s="34"/>
      <c r="B59" s="34"/>
      <c r="C59" s="34"/>
      <c r="D59" s="34"/>
    </row>
    <row r="60" spans="1:4" ht="12.75">
      <c r="A60" s="34"/>
      <c r="B60" s="34"/>
      <c r="C60" s="34"/>
      <c r="D60" s="34"/>
    </row>
    <row r="61" spans="1:4" ht="12.75">
      <c r="A61" s="34"/>
      <c r="B61" s="34"/>
      <c r="C61" s="34"/>
      <c r="D61" s="34"/>
    </row>
    <row r="62" spans="1:4" ht="12.75">
      <c r="A62" s="34"/>
      <c r="B62" s="34"/>
      <c r="C62" s="34"/>
      <c r="D62" s="34"/>
    </row>
    <row r="63" spans="1:4" ht="12.75">
      <c r="A63" s="34"/>
      <c r="B63" s="34"/>
      <c r="C63" s="34"/>
      <c r="D63" s="34"/>
    </row>
    <row r="64" spans="1:4" ht="12.75">
      <c r="A64" s="34"/>
      <c r="B64" s="34"/>
      <c r="C64" s="34"/>
      <c r="D64" s="34"/>
    </row>
    <row r="65" spans="1:4" ht="12.75">
      <c r="A65" s="34"/>
      <c r="B65" s="34"/>
      <c r="C65" s="34"/>
      <c r="D65" s="34"/>
    </row>
    <row r="66" spans="1:4" ht="12.75">
      <c r="A66" s="34"/>
      <c r="B66" s="34"/>
      <c r="C66" s="34"/>
      <c r="D66" s="34"/>
    </row>
    <row r="67" spans="1:4" ht="12.75">
      <c r="A67" s="34"/>
      <c r="B67" s="34"/>
      <c r="C67" s="34"/>
      <c r="D67" s="34"/>
    </row>
    <row r="68" spans="1:4" ht="12.75">
      <c r="A68" s="34"/>
      <c r="B68" s="34"/>
      <c r="C68" s="34"/>
      <c r="D68" s="34"/>
    </row>
    <row r="69" spans="1:4" ht="12.75">
      <c r="A69" s="34"/>
      <c r="B69" s="34"/>
      <c r="C69" s="34"/>
      <c r="D69" s="34"/>
    </row>
    <row r="70" spans="1:4" ht="12.75">
      <c r="A70" s="34"/>
      <c r="B70" s="34"/>
      <c r="C70" s="34"/>
      <c r="D70" s="34"/>
    </row>
    <row r="71" spans="1:4" ht="12.75">
      <c r="A71" s="34"/>
      <c r="B71" s="34"/>
      <c r="C71" s="34"/>
      <c r="D71" s="34"/>
    </row>
    <row r="72" spans="1:4" ht="12.75">
      <c r="A72" s="34"/>
      <c r="B72" s="34"/>
      <c r="C72" s="34"/>
      <c r="D72" s="34"/>
    </row>
    <row r="73" spans="1:4" ht="12.75">
      <c r="A73" s="34"/>
      <c r="B73" s="34"/>
      <c r="C73" s="34"/>
      <c r="D73" s="34"/>
    </row>
    <row r="74" spans="1:4" ht="12.75">
      <c r="A74" s="34"/>
      <c r="B74" s="34"/>
      <c r="C74" s="34"/>
      <c r="D74" s="34"/>
    </row>
    <row r="75" spans="1:4" ht="12.75">
      <c r="A75" s="34"/>
      <c r="B75" s="34"/>
      <c r="C75" s="34"/>
      <c r="D75" s="34"/>
    </row>
    <row r="76" spans="1:4" ht="12.75">
      <c r="A76" s="34"/>
      <c r="B76" s="34"/>
      <c r="C76" s="34"/>
      <c r="D76" s="34"/>
    </row>
    <row r="77" spans="1:4" ht="12.75">
      <c r="A77" s="34"/>
      <c r="B77" s="34"/>
      <c r="C77" s="34"/>
      <c r="D77" s="34"/>
    </row>
    <row r="78" spans="1:4" ht="12.75">
      <c r="A78" s="34"/>
      <c r="B78" s="34"/>
      <c r="C78" s="34"/>
      <c r="D78" s="34"/>
    </row>
    <row r="79" spans="1:4" ht="12.75">
      <c r="A79" s="34"/>
      <c r="B79" s="34"/>
      <c r="C79" s="34"/>
      <c r="D79" s="34"/>
    </row>
    <row r="80" spans="1:4" ht="12.75">
      <c r="A80" s="34"/>
      <c r="B80" s="34"/>
      <c r="C80" s="34"/>
      <c r="D80" s="34"/>
    </row>
    <row r="81" spans="1:4" ht="12.75">
      <c r="A81" s="34"/>
      <c r="B81" s="34"/>
      <c r="C81" s="34"/>
      <c r="D81" s="34"/>
    </row>
    <row r="82" spans="1:4" ht="12.75">
      <c r="A82" s="34"/>
      <c r="B82" s="34"/>
      <c r="C82" s="34"/>
      <c r="D82" s="34"/>
    </row>
    <row r="83" spans="1:4" ht="12.75">
      <c r="A83" s="34"/>
      <c r="B83" s="34"/>
      <c r="C83" s="34"/>
      <c r="D83" s="34"/>
    </row>
    <row r="84" spans="1:4" ht="12.75">
      <c r="A84" s="34"/>
      <c r="B84" s="34"/>
      <c r="C84" s="34"/>
      <c r="D84" s="34"/>
    </row>
    <row r="85" spans="1:4" ht="12.75">
      <c r="A85" s="34"/>
      <c r="B85" s="34"/>
      <c r="C85" s="34"/>
      <c r="D85" s="34"/>
    </row>
    <row r="86" spans="1:4" ht="12.75">
      <c r="A86" s="34"/>
      <c r="B86" s="34"/>
      <c r="C86" s="34"/>
      <c r="D86" s="34"/>
    </row>
    <row r="87" spans="1:4" ht="12.75">
      <c r="A87" s="34"/>
      <c r="B87" s="34"/>
      <c r="C87" s="34"/>
      <c r="D87" s="34"/>
    </row>
    <row r="88" spans="1:4" ht="12.75">
      <c r="A88" s="34"/>
      <c r="B88" s="34"/>
      <c r="C88" s="34"/>
      <c r="D88" s="34"/>
    </row>
    <row r="89" spans="1:4" ht="12.75">
      <c r="A89" s="34"/>
      <c r="B89" s="34"/>
      <c r="C89" s="34"/>
      <c r="D89" s="34"/>
    </row>
    <row r="90" spans="1:4" ht="12.75">
      <c r="A90" s="34"/>
      <c r="B90" s="34"/>
      <c r="C90" s="34"/>
      <c r="D90" s="34"/>
    </row>
    <row r="91" spans="1:4" ht="12.75">
      <c r="A91" s="34"/>
      <c r="B91" s="34"/>
      <c r="C91" s="34"/>
      <c r="D91" s="34"/>
    </row>
    <row r="92" spans="1:4" ht="12.75">
      <c r="A92" s="34"/>
      <c r="B92" s="34"/>
      <c r="C92" s="34"/>
      <c r="D92" s="34"/>
    </row>
    <row r="93" spans="1:4" ht="12.75">
      <c r="A93" s="34"/>
      <c r="B93" s="34"/>
      <c r="C93" s="34"/>
      <c r="D93" s="34"/>
    </row>
    <row r="94" spans="1:4" ht="12.75">
      <c r="A94" s="34"/>
      <c r="B94" s="34"/>
      <c r="C94" s="34"/>
      <c r="D94" s="34"/>
    </row>
    <row r="95" spans="1:4" ht="12.75">
      <c r="A95" s="34"/>
      <c r="B95" s="34"/>
      <c r="C95" s="34"/>
      <c r="D95" s="34"/>
    </row>
    <row r="96" spans="1:4" ht="12.75">
      <c r="A96" s="34"/>
      <c r="B96" s="34"/>
      <c r="C96" s="34"/>
      <c r="D96" s="34"/>
    </row>
    <row r="97" s="34" customFormat="1" ht="12.75"/>
    <row r="98" s="34" customFormat="1" ht="12.75"/>
    <row r="99" s="34" customFormat="1" ht="12.75"/>
    <row r="100" s="34" customFormat="1" ht="12.75"/>
    <row r="101" s="34" customFormat="1" ht="12.75"/>
    <row r="102" s="34" customFormat="1" ht="12.75"/>
    <row r="103" s="34" customFormat="1" ht="12.75"/>
    <row r="104" s="34" customFormat="1" ht="12.75"/>
    <row r="105" s="34" customFormat="1" ht="12.75"/>
    <row r="106" s="34" customFormat="1" ht="12.75"/>
    <row r="107" s="34" customFormat="1" ht="12.75"/>
    <row r="108" s="34" customFormat="1" ht="12.75"/>
    <row r="109" s="34" customFormat="1" ht="12.75"/>
    <row r="110" s="34" customFormat="1" ht="12.75"/>
    <row r="111" s="34" customFormat="1" ht="12.75"/>
    <row r="112" s="34" customFormat="1" ht="12.75"/>
    <row r="113" s="34" customFormat="1" ht="12.75"/>
    <row r="114" s="34" customFormat="1" ht="12.75"/>
    <row r="115" s="34" customFormat="1" ht="12.75"/>
    <row r="116" s="34" customFormat="1" ht="12.75"/>
    <row r="117" s="34" customFormat="1" ht="12.75"/>
    <row r="118" s="34" customFormat="1" ht="12.75"/>
    <row r="119" s="34" customFormat="1" ht="12.75"/>
    <row r="120" s="34" customFormat="1" ht="12.75"/>
    <row r="121" s="34" customFormat="1" ht="12.75"/>
    <row r="122" s="34" customFormat="1" ht="12.75"/>
    <row r="123" s="34" customFormat="1" ht="12.75"/>
    <row r="124" s="34" customFormat="1" ht="12.75"/>
    <row r="125" s="34" customFormat="1" ht="12.75"/>
    <row r="126" s="34" customFormat="1" ht="12.75"/>
    <row r="127" s="34" customFormat="1" ht="12.75"/>
    <row r="128" s="34" customFormat="1" ht="12.75"/>
    <row r="129" s="34" customFormat="1" ht="12.75"/>
    <row r="130" s="34" customFormat="1" ht="12.75"/>
    <row r="131" s="34" customFormat="1" ht="12.75"/>
    <row r="132" s="34" customFormat="1" ht="12.75"/>
    <row r="133" s="34" customFormat="1" ht="12.75"/>
    <row r="134" s="34" customFormat="1" ht="12.75"/>
    <row r="135" s="34" customFormat="1" ht="12.75"/>
    <row r="136" s="34" customFormat="1" ht="12.75"/>
    <row r="137" s="34" customFormat="1" ht="12.75"/>
    <row r="138" s="34" customFormat="1" ht="12.75"/>
    <row r="139" s="34" customFormat="1" ht="12.75"/>
    <row r="140" s="34" customFormat="1" ht="12.75"/>
    <row r="141" s="34" customFormat="1" ht="12.75"/>
    <row r="142" s="34" customFormat="1" ht="12.75"/>
    <row r="143" s="34" customFormat="1" ht="12.75"/>
    <row r="144" s="34" customFormat="1" ht="12.75"/>
    <row r="145" s="34" customFormat="1" ht="12.75"/>
    <row r="146" s="34" customFormat="1" ht="12.75"/>
    <row r="147" s="34" customFormat="1" ht="12.75"/>
    <row r="148" s="34" customFormat="1" ht="12.75"/>
    <row r="149" s="34" customFormat="1" ht="12.75"/>
    <row r="150" s="34" customFormat="1" ht="12.75"/>
    <row r="151" s="34" customFormat="1" ht="12.75"/>
    <row r="152" s="34" customFormat="1" ht="12.75"/>
    <row r="153" s="34" customFormat="1" ht="12.75"/>
    <row r="154" s="34" customFormat="1" ht="12.75"/>
    <row r="155" s="34" customFormat="1" ht="12.75"/>
    <row r="156" s="34" customFormat="1" ht="12.75"/>
    <row r="157" s="34" customFormat="1" ht="12.75"/>
    <row r="158" s="34" customFormat="1" ht="12.75"/>
    <row r="159" s="34" customFormat="1" ht="12.75"/>
    <row r="160" s="34" customFormat="1" ht="12.75"/>
    <row r="161" s="34" customFormat="1" ht="12.75"/>
    <row r="162" s="34" customFormat="1" ht="12.75"/>
    <row r="163" s="34" customFormat="1" ht="12.75"/>
    <row r="164" s="34" customFormat="1" ht="12.75"/>
    <row r="165" s="34" customFormat="1" ht="12.75"/>
    <row r="166" s="34" customFormat="1" ht="12.75"/>
    <row r="167" s="34" customFormat="1" ht="12.75"/>
    <row r="168" s="34" customFormat="1" ht="12.75"/>
    <row r="169" s="34" customFormat="1" ht="12.75"/>
    <row r="170" s="34" customFormat="1" ht="12.75"/>
    <row r="171" s="34" customFormat="1" ht="12.75"/>
    <row r="172" s="34" customFormat="1" ht="12.75"/>
    <row r="173" s="34" customFormat="1" ht="12.75"/>
    <row r="174" s="34" customFormat="1" ht="12.75"/>
  </sheetData>
  <sheetProtection password="EF65" sheet="1" objects="1" scenarios="1"/>
  <mergeCells count="9">
    <mergeCell ref="A1:D1"/>
    <mergeCell ref="A2:D2"/>
    <mergeCell ref="B3:D3"/>
    <mergeCell ref="A4:D4"/>
    <mergeCell ref="A39:D39"/>
    <mergeCell ref="A40:D40"/>
    <mergeCell ref="A41:D41"/>
    <mergeCell ref="C5:D5"/>
    <mergeCell ref="A6:D6"/>
  </mergeCells>
  <printOptions horizontalCentered="1"/>
  <pageMargins left="0.3937007874015748" right="0.3937007874015748" top="0.5905511811023623" bottom="0.3937007874015748"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BI80"/>
  <sheetViews>
    <sheetView workbookViewId="0" topLeftCell="A1">
      <selection activeCell="E4" sqref="E4:G4"/>
    </sheetView>
  </sheetViews>
  <sheetFormatPr defaultColWidth="9.140625" defaultRowHeight="12.75"/>
  <cols>
    <col min="1" max="1" width="5.00390625" style="0" customWidth="1"/>
    <col min="3" max="3" width="10.57421875" style="0" customWidth="1"/>
    <col min="4" max="4" width="23.28125" style="0" customWidth="1"/>
    <col min="5" max="10" width="8.7109375" style="0" customWidth="1"/>
    <col min="11" max="58" width="9.140625" style="111" customWidth="1"/>
  </cols>
  <sheetData>
    <row r="1" spans="1:10" ht="12.75">
      <c r="A1" s="564" t="s">
        <v>588</v>
      </c>
      <c r="B1" s="565"/>
      <c r="C1" s="565"/>
      <c r="D1" s="565"/>
      <c r="E1" s="565"/>
      <c r="F1" s="565"/>
      <c r="G1" s="566"/>
      <c r="H1" s="566"/>
      <c r="I1" s="566"/>
      <c r="J1" s="566"/>
    </row>
    <row r="2" spans="1:10" ht="13.5" thickBot="1">
      <c r="A2" s="594" t="s">
        <v>327</v>
      </c>
      <c r="B2" s="595"/>
      <c r="C2" s="595"/>
      <c r="D2" s="595"/>
      <c r="E2" s="595"/>
      <c r="F2" s="595"/>
      <c r="G2" s="596"/>
      <c r="H2" s="596"/>
      <c r="I2" s="596"/>
      <c r="J2" s="596"/>
    </row>
    <row r="3" spans="1:10" ht="12" customHeight="1">
      <c r="A3" s="608"/>
      <c r="B3" s="609"/>
      <c r="C3" s="609"/>
      <c r="D3" s="610"/>
      <c r="E3" s="611" t="s">
        <v>455</v>
      </c>
      <c r="F3" s="611"/>
      <c r="G3" s="611"/>
      <c r="H3" s="611" t="s">
        <v>467</v>
      </c>
      <c r="I3" s="611"/>
      <c r="J3" s="612"/>
    </row>
    <row r="4" spans="1:10" ht="15.75" customHeight="1">
      <c r="A4" s="23">
        <v>31</v>
      </c>
      <c r="B4" s="567" t="s">
        <v>584</v>
      </c>
      <c r="C4" s="570"/>
      <c r="D4" s="571"/>
      <c r="E4" s="590">
        <v>0</v>
      </c>
      <c r="F4" s="591"/>
      <c r="G4" s="563"/>
      <c r="H4" s="581"/>
      <c r="I4" s="582"/>
      <c r="J4" s="583"/>
    </row>
    <row r="5" spans="1:10" ht="24" customHeight="1">
      <c r="A5" s="23">
        <v>32</v>
      </c>
      <c r="B5" s="567" t="s">
        <v>409</v>
      </c>
      <c r="C5" s="570"/>
      <c r="D5" s="571"/>
      <c r="E5" s="590">
        <v>0</v>
      </c>
      <c r="F5" s="591"/>
      <c r="G5" s="563"/>
      <c r="H5" s="581"/>
      <c r="I5" s="582"/>
      <c r="J5" s="583"/>
    </row>
    <row r="6" spans="1:10" ht="15.75" customHeight="1">
      <c r="A6" s="23">
        <v>33</v>
      </c>
      <c r="B6" s="567" t="s">
        <v>536</v>
      </c>
      <c r="C6" s="568"/>
      <c r="D6" s="569"/>
      <c r="E6" s="590">
        <v>0</v>
      </c>
      <c r="F6" s="591"/>
      <c r="G6" s="563"/>
      <c r="H6" s="581"/>
      <c r="I6" s="582"/>
      <c r="J6" s="583"/>
    </row>
    <row r="7" spans="1:10" ht="15.75" customHeight="1">
      <c r="A7" s="23">
        <v>34</v>
      </c>
      <c r="B7" s="567" t="s">
        <v>410</v>
      </c>
      <c r="C7" s="570"/>
      <c r="D7" s="571"/>
      <c r="E7" s="584">
        <f>+E4+E5-E6</f>
        <v>0</v>
      </c>
      <c r="F7" s="585"/>
      <c r="G7" s="586"/>
      <c r="H7" s="581"/>
      <c r="I7" s="582"/>
      <c r="J7" s="583"/>
    </row>
    <row r="8" spans="1:10" ht="24" customHeight="1" thickBot="1">
      <c r="A8" s="24">
        <v>35</v>
      </c>
      <c r="B8" s="578" t="s">
        <v>411</v>
      </c>
      <c r="C8" s="579"/>
      <c r="D8" s="580"/>
      <c r="E8" s="613">
        <f>+2Př!G24</f>
        <v>0</v>
      </c>
      <c r="F8" s="614"/>
      <c r="G8" s="615"/>
      <c r="H8" s="575"/>
      <c r="I8" s="576"/>
      <c r="J8" s="577"/>
    </row>
    <row r="9" spans="1:10" ht="12.75" customHeight="1" thickBot="1">
      <c r="A9" s="594" t="s">
        <v>328</v>
      </c>
      <c r="B9" s="595"/>
      <c r="C9" s="595"/>
      <c r="D9" s="595"/>
      <c r="E9" s="595"/>
      <c r="F9" s="595"/>
      <c r="G9" s="596"/>
      <c r="H9" s="596"/>
      <c r="I9" s="596"/>
      <c r="J9" s="596"/>
    </row>
    <row r="10" spans="1:10" ht="15.75" customHeight="1">
      <c r="A10" s="178">
        <v>36</v>
      </c>
      <c r="B10" s="604" t="s">
        <v>329</v>
      </c>
      <c r="C10" s="605"/>
      <c r="D10" s="606"/>
      <c r="E10" s="587">
        <f>+E7</f>
        <v>0</v>
      </c>
      <c r="F10" s="588"/>
      <c r="G10" s="589"/>
      <c r="H10" s="600"/>
      <c r="I10" s="601"/>
      <c r="J10" s="602"/>
    </row>
    <row r="11" spans="1:10" ht="36" customHeight="1">
      <c r="A11" s="23" t="s">
        <v>517</v>
      </c>
      <c r="B11" s="567" t="s">
        <v>518</v>
      </c>
      <c r="C11" s="570"/>
      <c r="D11" s="571"/>
      <c r="E11" s="590">
        <f>+E10</f>
        <v>0</v>
      </c>
      <c r="F11" s="591"/>
      <c r="G11" s="563"/>
      <c r="H11" s="280"/>
      <c r="I11" s="235"/>
      <c r="J11" s="281"/>
    </row>
    <row r="12" spans="1:10" ht="24" customHeight="1">
      <c r="A12" s="23">
        <v>37</v>
      </c>
      <c r="B12" s="567" t="s">
        <v>589</v>
      </c>
      <c r="C12" s="570"/>
      <c r="D12" s="571"/>
      <c r="E12" s="584">
        <f>+1Př1!F24</f>
        <v>0</v>
      </c>
      <c r="F12" s="585"/>
      <c r="G12" s="586"/>
      <c r="H12" s="581"/>
      <c r="I12" s="582"/>
      <c r="J12" s="583"/>
    </row>
    <row r="13" spans="1:10" ht="15.75" customHeight="1">
      <c r="A13" s="23">
        <v>38</v>
      </c>
      <c r="B13" s="567" t="s">
        <v>632</v>
      </c>
      <c r="C13" s="568"/>
      <c r="D13" s="569"/>
      <c r="E13" s="590">
        <f>+ZAV!C31</f>
        <v>0</v>
      </c>
      <c r="F13" s="591"/>
      <c r="G13" s="563"/>
      <c r="H13" s="581"/>
      <c r="I13" s="582"/>
      <c r="J13" s="583"/>
    </row>
    <row r="14" spans="1:10" ht="24" customHeight="1">
      <c r="A14" s="23">
        <v>39</v>
      </c>
      <c r="B14" s="567" t="s">
        <v>590</v>
      </c>
      <c r="C14" s="570"/>
      <c r="D14" s="571"/>
      <c r="E14" s="584">
        <f>+2Př!G15</f>
        <v>0</v>
      </c>
      <c r="F14" s="585"/>
      <c r="G14" s="586"/>
      <c r="H14" s="581"/>
      <c r="I14" s="582"/>
      <c r="J14" s="583"/>
    </row>
    <row r="15" spans="1:10" ht="24" customHeight="1">
      <c r="A15" s="23">
        <v>40</v>
      </c>
      <c r="B15" s="567" t="s">
        <v>591</v>
      </c>
      <c r="C15" s="568"/>
      <c r="D15" s="569"/>
      <c r="E15" s="584">
        <f>+2Př!G32</f>
        <v>0</v>
      </c>
      <c r="F15" s="585"/>
      <c r="G15" s="586"/>
      <c r="H15" s="581"/>
      <c r="I15" s="582"/>
      <c r="J15" s="583"/>
    </row>
    <row r="16" spans="1:10" ht="15.75" customHeight="1">
      <c r="A16" s="23">
        <v>41</v>
      </c>
      <c r="B16" s="567" t="s">
        <v>412</v>
      </c>
      <c r="C16" s="570"/>
      <c r="D16" s="571"/>
      <c r="E16" s="584">
        <f>SUM(E12:E15)</f>
        <v>0</v>
      </c>
      <c r="F16" s="585"/>
      <c r="G16" s="586"/>
      <c r="H16" s="581"/>
      <c r="I16" s="582"/>
      <c r="J16" s="583"/>
    </row>
    <row r="17" spans="1:10" ht="36" customHeight="1">
      <c r="A17" s="23" t="s">
        <v>519</v>
      </c>
      <c r="B17" s="567" t="s">
        <v>520</v>
      </c>
      <c r="C17" s="570"/>
      <c r="D17" s="571"/>
      <c r="E17" s="590">
        <f>+E16</f>
        <v>0</v>
      </c>
      <c r="F17" s="591"/>
      <c r="G17" s="563"/>
      <c r="H17" s="272"/>
      <c r="I17" s="273"/>
      <c r="J17" s="274"/>
    </row>
    <row r="18" spans="1:10" ht="15.75" customHeight="1">
      <c r="A18" s="23">
        <v>42</v>
      </c>
      <c r="B18" s="592" t="s">
        <v>521</v>
      </c>
      <c r="C18" s="501"/>
      <c r="D18" s="593"/>
      <c r="E18" s="584">
        <f>+IF(E16&gt;0,E17+E11,E11)</f>
        <v>0</v>
      </c>
      <c r="F18" s="585"/>
      <c r="G18" s="586"/>
      <c r="H18" s="581"/>
      <c r="I18" s="582"/>
      <c r="J18" s="583"/>
    </row>
    <row r="19" spans="1:10" ht="15.75" customHeight="1">
      <c r="A19" s="275">
        <v>43</v>
      </c>
      <c r="B19" s="607" t="s">
        <v>522</v>
      </c>
      <c r="C19" s="489"/>
      <c r="D19" s="490"/>
      <c r="E19" s="584">
        <v>0</v>
      </c>
      <c r="F19" s="585"/>
      <c r="G19" s="586"/>
      <c r="H19" s="581"/>
      <c r="I19" s="582"/>
      <c r="J19" s="583"/>
    </row>
    <row r="20" spans="1:10" ht="24" customHeight="1">
      <c r="A20" s="23">
        <v>44</v>
      </c>
      <c r="B20" s="567" t="s">
        <v>523</v>
      </c>
      <c r="C20" s="568"/>
      <c r="D20" s="569"/>
      <c r="E20" s="590">
        <v>0</v>
      </c>
      <c r="F20" s="591"/>
      <c r="G20" s="563"/>
      <c r="H20" s="581"/>
      <c r="I20" s="582"/>
      <c r="J20" s="583"/>
    </row>
    <row r="21" spans="1:10" ht="15.75" customHeight="1" thickBot="1">
      <c r="A21" s="24">
        <v>45</v>
      </c>
      <c r="B21" s="578" t="s">
        <v>524</v>
      </c>
      <c r="C21" s="579"/>
      <c r="D21" s="580"/>
      <c r="E21" s="597">
        <f>IF(E18&gt;500000,T("LIMIT"),+E18-E20)</f>
        <v>0</v>
      </c>
      <c r="F21" s="598"/>
      <c r="G21" s="599"/>
      <c r="H21" s="575"/>
      <c r="I21" s="576"/>
      <c r="J21" s="577"/>
    </row>
    <row r="22" spans="1:10" ht="15" customHeight="1" thickBot="1">
      <c r="A22" s="603" t="s">
        <v>325</v>
      </c>
      <c r="B22" s="499"/>
      <c r="C22" s="499"/>
      <c r="D22" s="499"/>
      <c r="E22" s="499"/>
      <c r="F22" s="499"/>
      <c r="G22" s="499"/>
      <c r="H22" s="499"/>
      <c r="I22" s="499"/>
      <c r="J22" s="499"/>
    </row>
    <row r="23" spans="1:10" ht="22.5" customHeight="1">
      <c r="A23" s="617" t="s">
        <v>349</v>
      </c>
      <c r="B23" s="618"/>
      <c r="C23" s="618"/>
      <c r="D23" s="619"/>
      <c r="E23" s="179" t="s">
        <v>628</v>
      </c>
      <c r="F23" s="572"/>
      <c r="G23" s="573"/>
      <c r="H23" s="179" t="s">
        <v>628</v>
      </c>
      <c r="I23" s="572"/>
      <c r="J23" s="574"/>
    </row>
    <row r="24" spans="1:10" ht="15.75" customHeight="1">
      <c r="A24" s="70">
        <v>46</v>
      </c>
      <c r="B24" s="559" t="s">
        <v>64</v>
      </c>
      <c r="C24" s="559"/>
      <c r="D24" s="559"/>
      <c r="E24" s="253"/>
      <c r="F24" s="562">
        <v>0</v>
      </c>
      <c r="G24" s="563"/>
      <c r="H24" s="218"/>
      <c r="I24" s="556"/>
      <c r="J24" s="557"/>
    </row>
    <row r="25" spans="1:10" ht="15.75" customHeight="1">
      <c r="A25" s="70">
        <v>47</v>
      </c>
      <c r="B25" s="559" t="s">
        <v>65</v>
      </c>
      <c r="C25" s="559"/>
      <c r="D25" s="620"/>
      <c r="E25" s="139"/>
      <c r="F25" s="562">
        <v>0</v>
      </c>
      <c r="G25" s="563"/>
      <c r="H25" s="218"/>
      <c r="I25" s="556"/>
      <c r="J25" s="558"/>
    </row>
    <row r="26" spans="1:10" ht="15.75" customHeight="1">
      <c r="A26" s="70">
        <v>48</v>
      </c>
      <c r="B26" s="559" t="s">
        <v>322</v>
      </c>
      <c r="C26" s="559"/>
      <c r="D26" s="559"/>
      <c r="E26" s="253"/>
      <c r="F26" s="562">
        <v>0</v>
      </c>
      <c r="G26" s="563"/>
      <c r="H26" s="218"/>
      <c r="I26" s="556"/>
      <c r="J26" s="558"/>
    </row>
    <row r="27" spans="1:10" ht="15.75" customHeight="1">
      <c r="A27" s="70">
        <v>49</v>
      </c>
      <c r="B27" s="559" t="s">
        <v>323</v>
      </c>
      <c r="C27" s="559"/>
      <c r="D27" s="559"/>
      <c r="E27" s="253"/>
      <c r="F27" s="562">
        <v>0</v>
      </c>
      <c r="G27" s="563"/>
      <c r="H27" s="218"/>
      <c r="I27" s="556"/>
      <c r="J27" s="558"/>
    </row>
    <row r="28" spans="1:10" ht="15.75" customHeight="1">
      <c r="A28" s="70">
        <v>50</v>
      </c>
      <c r="B28" s="559" t="s">
        <v>324</v>
      </c>
      <c r="C28" s="559"/>
      <c r="D28" s="559"/>
      <c r="E28" s="253"/>
      <c r="F28" s="562">
        <v>0</v>
      </c>
      <c r="G28" s="563"/>
      <c r="H28" s="218"/>
      <c r="I28" s="556"/>
      <c r="J28" s="558"/>
    </row>
    <row r="29" spans="1:10" ht="15.75" customHeight="1">
      <c r="A29" s="70">
        <v>51</v>
      </c>
      <c r="B29" s="559" t="s">
        <v>3</v>
      </c>
      <c r="C29" s="559"/>
      <c r="D29" s="559"/>
      <c r="E29" s="253"/>
      <c r="F29" s="562">
        <v>0</v>
      </c>
      <c r="G29" s="563"/>
      <c r="H29" s="218"/>
      <c r="I29" s="556"/>
      <c r="J29" s="558"/>
    </row>
    <row r="30" spans="1:10" ht="15.75" customHeight="1">
      <c r="A30" s="70">
        <v>52</v>
      </c>
      <c r="B30" s="559" t="s">
        <v>592</v>
      </c>
      <c r="C30" s="559"/>
      <c r="D30" s="559"/>
      <c r="E30" s="253"/>
      <c r="F30" s="562">
        <v>0</v>
      </c>
      <c r="G30" s="563"/>
      <c r="H30" s="218"/>
      <c r="I30" s="556"/>
      <c r="J30" s="558"/>
    </row>
    <row r="31" spans="1:10" ht="15.75" customHeight="1" thickBot="1">
      <c r="A31" s="71">
        <v>53</v>
      </c>
      <c r="B31" s="101" t="s">
        <v>330</v>
      </c>
      <c r="C31" s="560"/>
      <c r="D31" s="561"/>
      <c r="E31" s="139"/>
      <c r="F31" s="621">
        <v>0</v>
      </c>
      <c r="G31" s="615"/>
      <c r="H31" s="218"/>
      <c r="I31" s="556"/>
      <c r="J31" s="558"/>
    </row>
    <row r="32" spans="1:10" ht="6" customHeight="1" thickBot="1">
      <c r="A32" s="622"/>
      <c r="B32" s="623"/>
      <c r="C32" s="623"/>
      <c r="D32" s="623"/>
      <c r="E32" s="623"/>
      <c r="F32" s="623"/>
      <c r="G32" s="623"/>
      <c r="H32" s="623"/>
      <c r="I32" s="623"/>
      <c r="J32" s="623"/>
    </row>
    <row r="33" spans="1:61" ht="24" customHeight="1">
      <c r="A33" s="180">
        <v>54</v>
      </c>
      <c r="B33" s="624" t="s">
        <v>188</v>
      </c>
      <c r="C33" s="624"/>
      <c r="D33" s="624"/>
      <c r="E33" s="625"/>
      <c r="F33" s="627">
        <f>+SUM(DAP2!F24:G31)</f>
        <v>0</v>
      </c>
      <c r="G33" s="573"/>
      <c r="H33" s="631"/>
      <c r="I33" s="632"/>
      <c r="J33" s="633"/>
      <c r="BG33" s="111"/>
      <c r="BH33" s="111"/>
      <c r="BI33" s="111"/>
    </row>
    <row r="34" spans="1:61" ht="24" customHeight="1">
      <c r="A34" s="72">
        <v>55</v>
      </c>
      <c r="B34" s="626" t="s">
        <v>413</v>
      </c>
      <c r="C34" s="570"/>
      <c r="D34" s="570"/>
      <c r="E34" s="571"/>
      <c r="F34" s="628">
        <f>MAX(+DAP2!E21-DAP2!F33,0)</f>
        <v>0</v>
      </c>
      <c r="G34" s="629"/>
      <c r="H34" s="556"/>
      <c r="I34" s="501"/>
      <c r="J34" s="634"/>
      <c r="BG34" s="111"/>
      <c r="BH34" s="111"/>
      <c r="BI34" s="111"/>
    </row>
    <row r="35" spans="1:61" ht="15" customHeight="1">
      <c r="A35" s="70">
        <v>56</v>
      </c>
      <c r="B35" s="559" t="s">
        <v>593</v>
      </c>
      <c r="C35" s="559"/>
      <c r="D35" s="559"/>
      <c r="E35" s="620"/>
      <c r="F35" s="628">
        <f>+FLOOR(F34,100)</f>
        <v>0</v>
      </c>
      <c r="G35" s="630"/>
      <c r="H35" s="556"/>
      <c r="I35" s="501"/>
      <c r="J35" s="634"/>
      <c r="BG35" s="111"/>
      <c r="BH35" s="111"/>
      <c r="BI35" s="111"/>
    </row>
    <row r="36" spans="1:61" ht="15" customHeight="1" thickBot="1">
      <c r="A36" s="71">
        <v>57</v>
      </c>
      <c r="B36" s="647" t="s">
        <v>414</v>
      </c>
      <c r="C36" s="647"/>
      <c r="D36" s="647"/>
      <c r="E36" s="648"/>
      <c r="F36" s="638">
        <f>+F35*0.15</f>
        <v>0</v>
      </c>
      <c r="G36" s="649"/>
      <c r="H36" s="640"/>
      <c r="I36" s="419"/>
      <c r="J36" s="641"/>
      <c r="BG36" s="111"/>
      <c r="BH36" s="111"/>
      <c r="BI36" s="111"/>
    </row>
    <row r="37" spans="1:10" ht="15" customHeight="1" thickBot="1">
      <c r="A37" s="642" t="s">
        <v>164</v>
      </c>
      <c r="B37" s="643"/>
      <c r="C37" s="643"/>
      <c r="D37" s="643"/>
      <c r="E37" s="644"/>
      <c r="F37" s="644"/>
      <c r="G37" s="645"/>
      <c r="H37" s="645"/>
      <c r="I37" s="645"/>
      <c r="J37" s="645"/>
    </row>
    <row r="38" spans="1:61" ht="24" customHeight="1">
      <c r="A38" s="180">
        <v>58</v>
      </c>
      <c r="B38" s="624" t="s">
        <v>537</v>
      </c>
      <c r="C38" s="624"/>
      <c r="D38" s="624"/>
      <c r="E38" s="625"/>
      <c r="F38" s="637">
        <f>+IF(OR(+3Př!F21&gt;0),3Př!F21,F36)</f>
        <v>0</v>
      </c>
      <c r="G38" s="573"/>
      <c r="H38" s="631"/>
      <c r="I38" s="632"/>
      <c r="J38" s="633"/>
      <c r="BG38" s="111"/>
      <c r="BH38" s="111"/>
      <c r="BI38" s="111"/>
    </row>
    <row r="39" spans="1:61" ht="15.75" customHeight="1">
      <c r="A39" s="70">
        <v>59</v>
      </c>
      <c r="B39" s="626" t="s">
        <v>522</v>
      </c>
      <c r="C39" s="626"/>
      <c r="D39" s="626"/>
      <c r="E39" s="646"/>
      <c r="F39" s="562">
        <v>0</v>
      </c>
      <c r="G39" s="629"/>
      <c r="H39" s="556"/>
      <c r="I39" s="501"/>
      <c r="J39" s="634"/>
      <c r="BG39" s="111"/>
      <c r="BH39" s="111"/>
      <c r="BI39" s="111"/>
    </row>
    <row r="40" spans="1:61" ht="15" customHeight="1">
      <c r="A40" s="70">
        <v>60</v>
      </c>
      <c r="B40" s="626" t="s">
        <v>415</v>
      </c>
      <c r="C40" s="626"/>
      <c r="D40" s="626"/>
      <c r="E40" s="646"/>
      <c r="F40" s="562">
        <f>+F38</f>
        <v>0</v>
      </c>
      <c r="G40" s="629"/>
      <c r="H40" s="556"/>
      <c r="I40" s="501"/>
      <c r="J40" s="634"/>
      <c r="BG40" s="111"/>
      <c r="BH40" s="111"/>
      <c r="BI40" s="111"/>
    </row>
    <row r="41" spans="1:61" ht="24" customHeight="1" thickBot="1">
      <c r="A41" s="71">
        <v>61</v>
      </c>
      <c r="B41" s="635" t="s">
        <v>331</v>
      </c>
      <c r="C41" s="635"/>
      <c r="D41" s="635"/>
      <c r="E41" s="636"/>
      <c r="F41" s="638">
        <f>IF(DAP2!E16&lt;0,-DAP2!E16,0)</f>
        <v>0</v>
      </c>
      <c r="G41" s="639"/>
      <c r="H41" s="640"/>
      <c r="I41" s="419"/>
      <c r="J41" s="641"/>
      <c r="BG41" s="111"/>
      <c r="BH41" s="111"/>
      <c r="BI41" s="111"/>
    </row>
    <row r="42" spans="1:10" ht="15" customHeight="1" thickBot="1">
      <c r="A42" s="650" t="s">
        <v>187</v>
      </c>
      <c r="B42" s="651"/>
      <c r="C42" s="651"/>
      <c r="D42" s="651"/>
      <c r="E42" s="651"/>
      <c r="F42" s="651"/>
      <c r="G42" s="645"/>
      <c r="H42" s="645"/>
      <c r="I42" s="645"/>
      <c r="J42" s="645"/>
    </row>
    <row r="43" spans="1:10" ht="15.75" customHeight="1">
      <c r="A43" s="180">
        <v>62</v>
      </c>
      <c r="B43" s="624" t="s">
        <v>594</v>
      </c>
      <c r="C43" s="624"/>
      <c r="D43" s="624"/>
      <c r="E43" s="625"/>
      <c r="F43" s="637">
        <v>0</v>
      </c>
      <c r="G43" s="573"/>
      <c r="H43" s="631"/>
      <c r="I43" s="632"/>
      <c r="J43" s="633"/>
    </row>
    <row r="44" spans="1:10" ht="15.75" customHeight="1" thickBot="1">
      <c r="A44" s="70">
        <v>63</v>
      </c>
      <c r="B44" s="626" t="s">
        <v>525</v>
      </c>
      <c r="C44" s="626"/>
      <c r="D44" s="626"/>
      <c r="E44" s="646"/>
      <c r="F44" s="562">
        <v>0</v>
      </c>
      <c r="G44" s="629"/>
      <c r="H44" s="556"/>
      <c r="I44" s="501"/>
      <c r="J44" s="634"/>
    </row>
    <row r="45" spans="1:10" ht="12" customHeight="1">
      <c r="A45" s="616">
        <v>2</v>
      </c>
      <c r="B45" s="616"/>
      <c r="C45" s="616"/>
      <c r="D45" s="616"/>
      <c r="E45" s="616"/>
      <c r="F45" s="616"/>
      <c r="G45" s="616"/>
      <c r="H45" s="616"/>
      <c r="I45" s="616"/>
      <c r="J45" s="616"/>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1" spans="1:10" ht="12.75">
      <c r="A61" s="111"/>
      <c r="B61" s="111"/>
      <c r="C61" s="111"/>
      <c r="D61" s="111"/>
      <c r="E61" s="111"/>
      <c r="F61" s="111"/>
      <c r="G61" s="111"/>
      <c r="H61" s="111"/>
      <c r="I61" s="111"/>
      <c r="J61" s="111"/>
    </row>
    <row r="62" spans="1:10" ht="12.75">
      <c r="A62" s="111"/>
      <c r="B62" s="111"/>
      <c r="C62" s="111"/>
      <c r="D62" s="111"/>
      <c r="E62" s="111"/>
      <c r="F62" s="111"/>
      <c r="G62" s="111"/>
      <c r="H62" s="111"/>
      <c r="I62" s="111"/>
      <c r="J62" s="111"/>
    </row>
    <row r="63" spans="1:10" ht="12.75">
      <c r="A63" s="111"/>
      <c r="B63" s="111"/>
      <c r="C63" s="111"/>
      <c r="D63" s="111"/>
      <c r="E63" s="111"/>
      <c r="F63" s="111"/>
      <c r="G63" s="111"/>
      <c r="H63" s="111"/>
      <c r="I63" s="111"/>
      <c r="J63" s="111"/>
    </row>
    <row r="64" spans="1:10" ht="12.75">
      <c r="A64" s="111"/>
      <c r="B64" s="111"/>
      <c r="C64" s="111"/>
      <c r="D64" s="111"/>
      <c r="E64" s="111"/>
      <c r="F64" s="111"/>
      <c r="G64" s="111"/>
      <c r="H64" s="111"/>
      <c r="I64" s="111"/>
      <c r="J64" s="111"/>
    </row>
    <row r="65" spans="1:10" ht="12.75">
      <c r="A65" s="111"/>
      <c r="B65" s="111"/>
      <c r="C65" s="111"/>
      <c r="D65" s="111"/>
      <c r="E65" s="111"/>
      <c r="F65" s="111"/>
      <c r="G65" s="111"/>
      <c r="H65" s="111"/>
      <c r="I65" s="111"/>
      <c r="J65" s="111"/>
    </row>
    <row r="66" spans="1:10" ht="12.75">
      <c r="A66" s="111"/>
      <c r="B66" s="111"/>
      <c r="C66" s="111"/>
      <c r="D66" s="111"/>
      <c r="E66" s="111"/>
      <c r="F66" s="111"/>
      <c r="G66" s="111"/>
      <c r="H66" s="111"/>
      <c r="I66" s="111"/>
      <c r="J66" s="111"/>
    </row>
    <row r="67" spans="1:10" ht="12.75">
      <c r="A67" s="111"/>
      <c r="B67" s="111"/>
      <c r="C67" s="111"/>
      <c r="D67" s="111"/>
      <c r="E67" s="111"/>
      <c r="F67" s="111"/>
      <c r="G67" s="111"/>
      <c r="H67" s="111"/>
      <c r="I67" s="111"/>
      <c r="J67" s="111"/>
    </row>
    <row r="68" spans="1:10" ht="12.75">
      <c r="A68" s="111"/>
      <c r="B68" s="111"/>
      <c r="C68" s="111"/>
      <c r="D68" s="111"/>
      <c r="E68" s="111"/>
      <c r="F68" s="111"/>
      <c r="G68" s="111"/>
      <c r="H68" s="111"/>
      <c r="I68" s="111"/>
      <c r="J68" s="111"/>
    </row>
    <row r="69" spans="1:10" ht="12.75">
      <c r="A69" s="111"/>
      <c r="B69" s="111"/>
      <c r="C69" s="111"/>
      <c r="D69" s="111"/>
      <c r="E69" s="111"/>
      <c r="F69" s="111"/>
      <c r="G69" s="111"/>
      <c r="H69" s="111"/>
      <c r="I69" s="111"/>
      <c r="J69" s="111"/>
    </row>
    <row r="70" spans="1:10" ht="12.75">
      <c r="A70" s="111"/>
      <c r="B70" s="111"/>
      <c r="C70" s="111"/>
      <c r="D70" s="111"/>
      <c r="E70" s="111"/>
      <c r="F70" s="111"/>
      <c r="G70" s="111"/>
      <c r="H70" s="111"/>
      <c r="I70" s="111"/>
      <c r="J70" s="111"/>
    </row>
    <row r="71" spans="1:10" ht="12.75">
      <c r="A71" s="111"/>
      <c r="B71" s="111"/>
      <c r="C71" s="111"/>
      <c r="D71" s="111"/>
      <c r="E71" s="111"/>
      <c r="F71" s="111"/>
      <c r="G71" s="111"/>
      <c r="H71" s="111"/>
      <c r="I71" s="111"/>
      <c r="J71" s="111"/>
    </row>
    <row r="72" spans="1:10" ht="12.75">
      <c r="A72" s="111"/>
      <c r="B72" s="111"/>
      <c r="C72" s="111"/>
      <c r="D72" s="111"/>
      <c r="E72" s="111"/>
      <c r="F72" s="111"/>
      <c r="G72" s="111"/>
      <c r="H72" s="111"/>
      <c r="I72" s="111"/>
      <c r="J72" s="111"/>
    </row>
    <row r="73" spans="1:10" ht="12.75">
      <c r="A73" s="111"/>
      <c r="B73" s="111"/>
      <c r="C73" s="111"/>
      <c r="D73" s="111"/>
      <c r="E73" s="111"/>
      <c r="F73" s="111"/>
      <c r="G73" s="111"/>
      <c r="H73" s="111"/>
      <c r="I73" s="111"/>
      <c r="J73" s="111"/>
    </row>
    <row r="74" spans="1:10" ht="12.75">
      <c r="A74" s="111"/>
      <c r="B74" s="111"/>
      <c r="C74" s="111"/>
      <c r="D74" s="111"/>
      <c r="E74" s="111"/>
      <c r="F74" s="111"/>
      <c r="G74" s="111"/>
      <c r="H74" s="111"/>
      <c r="I74" s="111"/>
      <c r="J74" s="111"/>
    </row>
    <row r="75" spans="1:10" ht="12.75">
      <c r="A75" s="111"/>
      <c r="B75" s="111"/>
      <c r="C75" s="111"/>
      <c r="D75" s="111"/>
      <c r="E75" s="111"/>
      <c r="F75" s="111"/>
      <c r="G75" s="111"/>
      <c r="H75" s="111"/>
      <c r="I75" s="111"/>
      <c r="J75" s="111"/>
    </row>
    <row r="76" spans="1:10" ht="12.75">
      <c r="A76" s="111"/>
      <c r="B76" s="111"/>
      <c r="C76" s="111"/>
      <c r="D76" s="111"/>
      <c r="E76" s="111"/>
      <c r="F76" s="111"/>
      <c r="G76" s="111"/>
      <c r="H76" s="111"/>
      <c r="I76" s="111"/>
      <c r="J76" s="111"/>
    </row>
    <row r="77" spans="1:10" ht="12.75">
      <c r="A77" s="111"/>
      <c r="B77" s="111"/>
      <c r="C77" s="111"/>
      <c r="D77" s="111"/>
      <c r="E77" s="111"/>
      <c r="F77" s="111"/>
      <c r="G77" s="111"/>
      <c r="H77" s="111"/>
      <c r="I77" s="111"/>
      <c r="J77" s="111"/>
    </row>
    <row r="78" spans="1:10" ht="12.75">
      <c r="A78" s="111"/>
      <c r="B78" s="111"/>
      <c r="C78" s="111"/>
      <c r="D78" s="111"/>
      <c r="E78" s="111"/>
      <c r="F78" s="111"/>
      <c r="G78" s="111"/>
      <c r="H78" s="111"/>
      <c r="I78" s="111"/>
      <c r="J78" s="111"/>
    </row>
    <row r="79" spans="1:10" ht="12.75">
      <c r="A79" s="111"/>
      <c r="B79" s="111"/>
      <c r="C79" s="111"/>
      <c r="D79" s="111"/>
      <c r="E79" s="111"/>
      <c r="F79" s="111"/>
      <c r="G79" s="111"/>
      <c r="H79" s="111"/>
      <c r="I79" s="111"/>
      <c r="J79" s="111"/>
    </row>
    <row r="80" spans="1:10" ht="12.75">
      <c r="A80" s="111"/>
      <c r="B80" s="111"/>
      <c r="C80" s="111"/>
      <c r="D80" s="111"/>
      <c r="E80" s="111"/>
      <c r="F80" s="111"/>
      <c r="G80" s="111"/>
      <c r="H80" s="111"/>
      <c r="I80" s="111"/>
      <c r="J80" s="111"/>
    </row>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sheetData>
  <sheetProtection password="EF65" sheet="1" objects="1" scenarios="1"/>
  <mergeCells count="117">
    <mergeCell ref="B11:D11"/>
    <mergeCell ref="E11:G11"/>
    <mergeCell ref="B17:D17"/>
    <mergeCell ref="E17:G17"/>
    <mergeCell ref="H40:J40"/>
    <mergeCell ref="H41:J41"/>
    <mergeCell ref="B44:E44"/>
    <mergeCell ref="F44:G44"/>
    <mergeCell ref="H44:J44"/>
    <mergeCell ref="A42:J42"/>
    <mergeCell ref="B43:E43"/>
    <mergeCell ref="F43:G43"/>
    <mergeCell ref="H43:J43"/>
    <mergeCell ref="B40:E40"/>
    <mergeCell ref="H36:J36"/>
    <mergeCell ref="A37:J37"/>
    <mergeCell ref="B38:E38"/>
    <mergeCell ref="B39:E39"/>
    <mergeCell ref="B36:E36"/>
    <mergeCell ref="F36:G36"/>
    <mergeCell ref="H38:J38"/>
    <mergeCell ref="H39:J39"/>
    <mergeCell ref="B41:E41"/>
    <mergeCell ref="F38:G38"/>
    <mergeCell ref="F39:G39"/>
    <mergeCell ref="F40:G40"/>
    <mergeCell ref="F41:G41"/>
    <mergeCell ref="A32:J32"/>
    <mergeCell ref="B33:E33"/>
    <mergeCell ref="B34:E34"/>
    <mergeCell ref="B35:E35"/>
    <mergeCell ref="F33:G33"/>
    <mergeCell ref="F34:G34"/>
    <mergeCell ref="F35:G35"/>
    <mergeCell ref="H33:J33"/>
    <mergeCell ref="H34:J34"/>
    <mergeCell ref="H35:J35"/>
    <mergeCell ref="A9:J9"/>
    <mergeCell ref="A45:J45"/>
    <mergeCell ref="A23:D23"/>
    <mergeCell ref="B25:D25"/>
    <mergeCell ref="F25:G25"/>
    <mergeCell ref="F26:G26"/>
    <mergeCell ref="F27:G27"/>
    <mergeCell ref="F31:G31"/>
    <mergeCell ref="F28:G28"/>
    <mergeCell ref="F29:G29"/>
    <mergeCell ref="E8:G8"/>
    <mergeCell ref="H8:J8"/>
    <mergeCell ref="B8:D8"/>
    <mergeCell ref="E6:G6"/>
    <mergeCell ref="H6:J6"/>
    <mergeCell ref="B19:D19"/>
    <mergeCell ref="H20:J20"/>
    <mergeCell ref="H12:J12"/>
    <mergeCell ref="A3:D3"/>
    <mergeCell ref="E3:G3"/>
    <mergeCell ref="H3:J3"/>
    <mergeCell ref="B7:D7"/>
    <mergeCell ref="E7:G7"/>
    <mergeCell ref="H7:J7"/>
    <mergeCell ref="B5:D5"/>
    <mergeCell ref="F24:G24"/>
    <mergeCell ref="E20:G20"/>
    <mergeCell ref="E21:G21"/>
    <mergeCell ref="H10:J10"/>
    <mergeCell ref="H19:J19"/>
    <mergeCell ref="E19:G19"/>
    <mergeCell ref="A22:J22"/>
    <mergeCell ref="B10:D10"/>
    <mergeCell ref="B12:D12"/>
    <mergeCell ref="B13:D13"/>
    <mergeCell ref="B18:D18"/>
    <mergeCell ref="A2:J2"/>
    <mergeCell ref="E14:G14"/>
    <mergeCell ref="B14:D14"/>
    <mergeCell ref="E5:G5"/>
    <mergeCell ref="H5:J5"/>
    <mergeCell ref="B6:D6"/>
    <mergeCell ref="B4:D4"/>
    <mergeCell ref="E4:G4"/>
    <mergeCell ref="H4:J4"/>
    <mergeCell ref="E10:G10"/>
    <mergeCell ref="E12:G12"/>
    <mergeCell ref="E13:G13"/>
    <mergeCell ref="E16:G16"/>
    <mergeCell ref="E18:G18"/>
    <mergeCell ref="H18:J18"/>
    <mergeCell ref="E15:G15"/>
    <mergeCell ref="H15:J15"/>
    <mergeCell ref="H16:J16"/>
    <mergeCell ref="A1:J1"/>
    <mergeCell ref="B15:D15"/>
    <mergeCell ref="B16:D16"/>
    <mergeCell ref="F23:G23"/>
    <mergeCell ref="I23:J23"/>
    <mergeCell ref="H21:J21"/>
    <mergeCell ref="B21:D21"/>
    <mergeCell ref="H13:J13"/>
    <mergeCell ref="H14:J14"/>
    <mergeCell ref="B20:D20"/>
    <mergeCell ref="B24:D24"/>
    <mergeCell ref="B26:D26"/>
    <mergeCell ref="B27:D27"/>
    <mergeCell ref="B28:D28"/>
    <mergeCell ref="B29:D29"/>
    <mergeCell ref="B30:D30"/>
    <mergeCell ref="C31:D31"/>
    <mergeCell ref="I25:J25"/>
    <mergeCell ref="I29:J29"/>
    <mergeCell ref="I30:J30"/>
    <mergeCell ref="I31:J31"/>
    <mergeCell ref="F30:G30"/>
    <mergeCell ref="I24:J24"/>
    <mergeCell ref="I26:J26"/>
    <mergeCell ref="I27:J27"/>
    <mergeCell ref="I28:J28"/>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6"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BS64"/>
  <sheetViews>
    <sheetView workbookViewId="0" topLeftCell="A1">
      <selection activeCell="C2" sqref="C2:E2"/>
    </sheetView>
  </sheetViews>
  <sheetFormatPr defaultColWidth="9.140625" defaultRowHeight="12.75"/>
  <cols>
    <col min="1" max="1" width="4.421875" style="0" bestFit="1" customWidth="1"/>
    <col min="2" max="2" width="10.00390625" style="0" customWidth="1"/>
    <col min="3" max="3" width="36.140625" style="0" customWidth="1"/>
    <col min="4" max="9" width="8.7109375" style="0" customWidth="1"/>
    <col min="10" max="71" width="9.140625" style="111" customWidth="1"/>
  </cols>
  <sheetData>
    <row r="1" spans="1:71" ht="15" customHeight="1" thickBot="1">
      <c r="A1" s="672" t="s">
        <v>189</v>
      </c>
      <c r="B1" s="672"/>
      <c r="C1" s="492"/>
      <c r="D1" s="492"/>
      <c r="E1" s="492"/>
      <c r="F1" s="492"/>
      <c r="G1" s="492"/>
      <c r="H1" s="492"/>
      <c r="I1" s="492"/>
      <c r="BP1"/>
      <c r="BQ1"/>
      <c r="BR1"/>
      <c r="BS1"/>
    </row>
    <row r="2" spans="1:71" ht="24" customHeight="1" thickBot="1">
      <c r="A2" s="702" t="s">
        <v>310</v>
      </c>
      <c r="B2" s="703"/>
      <c r="C2" s="704"/>
      <c r="D2" s="705"/>
      <c r="E2" s="706"/>
      <c r="F2" s="282" t="s">
        <v>454</v>
      </c>
      <c r="G2" s="673"/>
      <c r="H2" s="674"/>
      <c r="I2" s="675"/>
      <c r="BP2"/>
      <c r="BQ2"/>
      <c r="BR2"/>
      <c r="BS2"/>
    </row>
    <row r="3" spans="1:71" ht="7.5" customHeight="1" thickBot="1">
      <c r="A3" s="701"/>
      <c r="B3" s="701"/>
      <c r="C3" s="495"/>
      <c r="D3" s="495"/>
      <c r="E3" s="495"/>
      <c r="F3" s="495"/>
      <c r="G3" s="495"/>
      <c r="H3" s="495"/>
      <c r="I3" s="495"/>
      <c r="BP3"/>
      <c r="BQ3"/>
      <c r="BR3"/>
      <c r="BS3"/>
    </row>
    <row r="4" spans="1:71" ht="24" customHeight="1">
      <c r="A4" s="617" t="s">
        <v>311</v>
      </c>
      <c r="B4" s="618"/>
      <c r="C4" s="619"/>
      <c r="D4" s="179" t="s">
        <v>628</v>
      </c>
      <c r="E4" s="572"/>
      <c r="F4" s="573"/>
      <c r="G4" s="179" t="s">
        <v>628</v>
      </c>
      <c r="H4" s="572"/>
      <c r="I4" s="574"/>
      <c r="BM4"/>
      <c r="BN4"/>
      <c r="BO4"/>
      <c r="BP4"/>
      <c r="BQ4"/>
      <c r="BR4"/>
      <c r="BS4"/>
    </row>
    <row r="5" spans="1:71" ht="18" customHeight="1">
      <c r="A5" s="70">
        <v>64</v>
      </c>
      <c r="B5" s="559" t="s">
        <v>312</v>
      </c>
      <c r="C5" s="620"/>
      <c r="D5" s="210"/>
      <c r="E5" s="562">
        <v>24840</v>
      </c>
      <c r="F5" s="678"/>
      <c r="G5" s="217"/>
      <c r="H5" s="556"/>
      <c r="I5" s="707"/>
      <c r="BM5"/>
      <c r="BN5"/>
      <c r="BO5"/>
      <c r="BP5"/>
      <c r="BQ5"/>
      <c r="BR5"/>
      <c r="BS5"/>
    </row>
    <row r="6" spans="1:71" ht="18" customHeight="1">
      <c r="A6" s="70" t="s">
        <v>190</v>
      </c>
      <c r="B6" s="559" t="s">
        <v>313</v>
      </c>
      <c r="C6" s="620"/>
      <c r="D6" s="139">
        <v>0</v>
      </c>
      <c r="E6" s="628">
        <f>+D6*2070</f>
        <v>0</v>
      </c>
      <c r="F6" s="629"/>
      <c r="G6" s="217"/>
      <c r="H6" s="556"/>
      <c r="I6" s="707"/>
      <c r="BM6"/>
      <c r="BN6"/>
      <c r="BO6"/>
      <c r="BP6"/>
      <c r="BQ6"/>
      <c r="BR6"/>
      <c r="BS6"/>
    </row>
    <row r="7" spans="1:71" ht="24" customHeight="1">
      <c r="A7" s="70" t="s">
        <v>191</v>
      </c>
      <c r="B7" s="626" t="s">
        <v>595</v>
      </c>
      <c r="C7" s="646"/>
      <c r="D7" s="139">
        <v>0</v>
      </c>
      <c r="E7" s="628">
        <f>+D7*4140</f>
        <v>0</v>
      </c>
      <c r="F7" s="629"/>
      <c r="G7" s="217"/>
      <c r="H7" s="556"/>
      <c r="I7" s="707"/>
      <c r="BM7"/>
      <c r="BN7"/>
      <c r="BO7"/>
      <c r="BP7"/>
      <c r="BQ7"/>
      <c r="BR7"/>
      <c r="BS7"/>
    </row>
    <row r="8" spans="1:71" ht="18" customHeight="1">
      <c r="A8" s="70">
        <v>66</v>
      </c>
      <c r="B8" s="626" t="s">
        <v>314</v>
      </c>
      <c r="C8" s="646"/>
      <c r="D8" s="139">
        <v>0</v>
      </c>
      <c r="E8" s="628">
        <f>+D8*210</f>
        <v>0</v>
      </c>
      <c r="F8" s="629"/>
      <c r="G8" s="217"/>
      <c r="H8" s="556"/>
      <c r="I8" s="707"/>
      <c r="BM8"/>
      <c r="BN8"/>
      <c r="BO8"/>
      <c r="BP8"/>
      <c r="BQ8"/>
      <c r="BR8"/>
      <c r="BS8"/>
    </row>
    <row r="9" spans="1:71" ht="18" customHeight="1">
      <c r="A9" s="70">
        <v>67</v>
      </c>
      <c r="B9" s="626" t="s">
        <v>315</v>
      </c>
      <c r="C9" s="646"/>
      <c r="D9" s="139">
        <v>0</v>
      </c>
      <c r="E9" s="628">
        <f>+D9*420</f>
        <v>0</v>
      </c>
      <c r="F9" s="629"/>
      <c r="G9" s="217"/>
      <c r="H9" s="556"/>
      <c r="I9" s="707"/>
      <c r="BM9"/>
      <c r="BN9"/>
      <c r="BO9"/>
      <c r="BP9"/>
      <c r="BQ9"/>
      <c r="BR9"/>
      <c r="BS9"/>
    </row>
    <row r="10" spans="1:71" ht="18" customHeight="1">
      <c r="A10" s="70">
        <v>68</v>
      </c>
      <c r="B10" s="626" t="s">
        <v>316</v>
      </c>
      <c r="C10" s="646"/>
      <c r="D10" s="139">
        <v>0</v>
      </c>
      <c r="E10" s="628">
        <f>+D10*1345</f>
        <v>0</v>
      </c>
      <c r="F10" s="629"/>
      <c r="G10" s="217"/>
      <c r="H10" s="556"/>
      <c r="I10" s="707"/>
      <c r="BM10"/>
      <c r="BN10"/>
      <c r="BO10"/>
      <c r="BP10"/>
      <c r="BQ10"/>
      <c r="BR10"/>
      <c r="BS10"/>
    </row>
    <row r="11" spans="1:71" ht="18" customHeight="1">
      <c r="A11" s="70">
        <v>69</v>
      </c>
      <c r="B11" s="626" t="s">
        <v>317</v>
      </c>
      <c r="C11" s="646"/>
      <c r="D11" s="139">
        <v>0</v>
      </c>
      <c r="E11" s="628">
        <f>+D11*335</f>
        <v>0</v>
      </c>
      <c r="F11" s="629"/>
      <c r="G11" s="217"/>
      <c r="H11" s="556"/>
      <c r="I11" s="707"/>
      <c r="BM11"/>
      <c r="BN11"/>
      <c r="BO11"/>
      <c r="BP11"/>
      <c r="BQ11"/>
      <c r="BR11"/>
      <c r="BS11"/>
    </row>
    <row r="12" spans="1:71" ht="24" customHeight="1">
      <c r="A12" s="70">
        <v>70</v>
      </c>
      <c r="B12" s="626" t="s">
        <v>526</v>
      </c>
      <c r="C12" s="646"/>
      <c r="D12" s="210"/>
      <c r="E12" s="628">
        <f>+SUM(E5:F11)+DAP2!F43+DAP2!F44</f>
        <v>24840</v>
      </c>
      <c r="F12" s="711"/>
      <c r="G12" s="217"/>
      <c r="H12" s="556"/>
      <c r="I12" s="707"/>
      <c r="BP12"/>
      <c r="BQ12"/>
      <c r="BR12"/>
      <c r="BS12"/>
    </row>
    <row r="13" spans="1:71" ht="24" customHeight="1" thickBot="1">
      <c r="A13" s="71">
        <v>71</v>
      </c>
      <c r="B13" s="635" t="s">
        <v>527</v>
      </c>
      <c r="C13" s="636"/>
      <c r="D13" s="211"/>
      <c r="E13" s="638">
        <f>+MAX(DAP2!F40-DAP3!E12,0)</f>
        <v>0</v>
      </c>
      <c r="F13" s="713"/>
      <c r="G13" s="219"/>
      <c r="H13" s="640"/>
      <c r="I13" s="714"/>
      <c r="BP13"/>
      <c r="BQ13"/>
      <c r="BR13"/>
      <c r="BS13"/>
    </row>
    <row r="14" spans="1:9" ht="15.75" customHeight="1" thickBot="1">
      <c r="A14" s="676" t="s">
        <v>192</v>
      </c>
      <c r="B14" s="676"/>
      <c r="C14" s="677"/>
      <c r="D14" s="677"/>
      <c r="E14" s="677"/>
      <c r="F14" s="677"/>
      <c r="G14" s="677"/>
      <c r="H14" s="677"/>
      <c r="I14" s="677"/>
    </row>
    <row r="15" spans="1:71" ht="21.75" customHeight="1">
      <c r="A15" s="680"/>
      <c r="B15" s="686" t="s">
        <v>32</v>
      </c>
      <c r="C15" s="721"/>
      <c r="D15" s="686" t="s">
        <v>454</v>
      </c>
      <c r="E15" s="686"/>
      <c r="F15" s="689" t="s">
        <v>628</v>
      </c>
      <c r="G15" s="690"/>
      <c r="H15" s="717" t="s">
        <v>596</v>
      </c>
      <c r="I15" s="718"/>
      <c r="BO15"/>
      <c r="BP15"/>
      <c r="BQ15"/>
      <c r="BR15"/>
      <c r="BS15"/>
    </row>
    <row r="16" spans="1:71" ht="12" customHeight="1">
      <c r="A16" s="681"/>
      <c r="B16" s="687">
        <v>1</v>
      </c>
      <c r="C16" s="716"/>
      <c r="D16" s="687">
        <v>2</v>
      </c>
      <c r="E16" s="687"/>
      <c r="F16" s="715">
        <v>3</v>
      </c>
      <c r="G16" s="716"/>
      <c r="H16" s="687">
        <v>4</v>
      </c>
      <c r="I16" s="719"/>
      <c r="BO16"/>
      <c r="BP16"/>
      <c r="BQ16"/>
      <c r="BR16"/>
      <c r="BS16"/>
    </row>
    <row r="17" spans="1:71" ht="18" customHeight="1">
      <c r="A17" s="230">
        <v>1</v>
      </c>
      <c r="B17" s="722" t="s">
        <v>444</v>
      </c>
      <c r="C17" s="723"/>
      <c r="D17" s="679"/>
      <c r="E17" s="688"/>
      <c r="F17" s="661"/>
      <c r="G17" s="661"/>
      <c r="H17" s="661"/>
      <c r="I17" s="662"/>
      <c r="BO17"/>
      <c r="BP17"/>
      <c r="BQ17"/>
      <c r="BR17"/>
      <c r="BS17"/>
    </row>
    <row r="18" spans="1:71" ht="18" customHeight="1">
      <c r="A18" s="230">
        <v>2</v>
      </c>
      <c r="B18" s="722" t="s">
        <v>444</v>
      </c>
      <c r="C18" s="723"/>
      <c r="D18" s="679"/>
      <c r="E18" s="679"/>
      <c r="F18" s="661"/>
      <c r="G18" s="661"/>
      <c r="H18" s="661"/>
      <c r="I18" s="662"/>
      <c r="BO18"/>
      <c r="BP18"/>
      <c r="BQ18"/>
      <c r="BR18"/>
      <c r="BS18"/>
    </row>
    <row r="19" spans="1:71" ht="18" customHeight="1">
      <c r="A19" s="230">
        <v>3</v>
      </c>
      <c r="B19" s="722" t="s">
        <v>444</v>
      </c>
      <c r="C19" s="723"/>
      <c r="D19" s="679"/>
      <c r="E19" s="679"/>
      <c r="F19" s="661"/>
      <c r="G19" s="661"/>
      <c r="H19" s="661"/>
      <c r="I19" s="662"/>
      <c r="BO19"/>
      <c r="BP19"/>
      <c r="BQ19"/>
      <c r="BR19"/>
      <c r="BS19"/>
    </row>
    <row r="20" spans="1:71" ht="18" customHeight="1">
      <c r="A20" s="230">
        <v>4</v>
      </c>
      <c r="B20" s="722" t="s">
        <v>444</v>
      </c>
      <c r="C20" s="723"/>
      <c r="D20" s="679"/>
      <c r="E20" s="679"/>
      <c r="F20" s="661"/>
      <c r="G20" s="661"/>
      <c r="H20" s="661"/>
      <c r="I20" s="662"/>
      <c r="BO20"/>
      <c r="BP20"/>
      <c r="BQ20"/>
      <c r="BR20"/>
      <c r="BS20"/>
    </row>
    <row r="21" spans="1:71" ht="15.75" customHeight="1" thickBot="1">
      <c r="A21" s="231"/>
      <c r="B21" s="724" t="s">
        <v>332</v>
      </c>
      <c r="C21" s="725"/>
      <c r="D21" s="691"/>
      <c r="E21" s="691"/>
      <c r="F21" s="653">
        <f>+SUM(F17:F20)</f>
        <v>0</v>
      </c>
      <c r="G21" s="720"/>
      <c r="H21" s="653">
        <f>+SUM(H17:H20)</f>
        <v>0</v>
      </c>
      <c r="I21" s="654"/>
      <c r="BS21"/>
    </row>
    <row r="22" spans="1:9" ht="6" customHeight="1" thickBot="1">
      <c r="A22" s="684"/>
      <c r="B22" s="684"/>
      <c r="C22" s="685"/>
      <c r="D22" s="685"/>
      <c r="E22" s="685"/>
      <c r="F22" s="685"/>
      <c r="G22" s="685"/>
      <c r="H22" s="685"/>
      <c r="I22" s="685"/>
    </row>
    <row r="23" spans="1:9" ht="18" customHeight="1">
      <c r="A23" s="178">
        <v>72</v>
      </c>
      <c r="B23" s="604" t="s">
        <v>333</v>
      </c>
      <c r="C23" s="695"/>
      <c r="D23" s="708">
        <f>+F21*890+H21*890</f>
        <v>0</v>
      </c>
      <c r="E23" s="709"/>
      <c r="F23" s="710"/>
      <c r="G23" s="611"/>
      <c r="H23" s="682"/>
      <c r="I23" s="683"/>
    </row>
    <row r="24" spans="1:9" ht="24" customHeight="1">
      <c r="A24" s="23">
        <v>73</v>
      </c>
      <c r="B24" s="567" t="s">
        <v>416</v>
      </c>
      <c r="C24" s="700"/>
      <c r="D24" s="590">
        <f>+MIN(D23,E13)</f>
        <v>0</v>
      </c>
      <c r="E24" s="692"/>
      <c r="F24" s="678"/>
      <c r="G24" s="655"/>
      <c r="H24" s="656"/>
      <c r="I24" s="657"/>
    </row>
    <row r="25" spans="1:9" ht="18" customHeight="1" thickBot="1">
      <c r="A25" s="24">
        <v>74</v>
      </c>
      <c r="B25" s="670" t="s">
        <v>193</v>
      </c>
      <c r="C25" s="671"/>
      <c r="D25" s="613">
        <f>+E13-D24</f>
        <v>0</v>
      </c>
      <c r="E25" s="693"/>
      <c r="F25" s="694"/>
      <c r="G25" s="665"/>
      <c r="H25" s="666"/>
      <c r="I25" s="667"/>
    </row>
    <row r="26" spans="1:9" ht="6" customHeight="1" thickBot="1">
      <c r="A26" s="684"/>
      <c r="B26" s="684"/>
      <c r="C26" s="685"/>
      <c r="D26" s="685"/>
      <c r="E26" s="685"/>
      <c r="F26" s="685"/>
      <c r="G26" s="685"/>
      <c r="H26" s="685"/>
      <c r="I26" s="685"/>
    </row>
    <row r="27" spans="1:9" ht="18" customHeight="1">
      <c r="A27" s="178">
        <v>75</v>
      </c>
      <c r="B27" s="604" t="s">
        <v>194</v>
      </c>
      <c r="C27" s="695"/>
      <c r="D27" s="708">
        <f>IF(+D23-D24&lt;99,0,+D23-D24)</f>
        <v>0</v>
      </c>
      <c r="E27" s="709"/>
      <c r="F27" s="710"/>
      <c r="G27" s="611"/>
      <c r="H27" s="682"/>
      <c r="I27" s="683"/>
    </row>
    <row r="28" spans="1:9" ht="24" customHeight="1">
      <c r="A28" s="23">
        <v>76</v>
      </c>
      <c r="B28" s="567" t="s">
        <v>597</v>
      </c>
      <c r="C28" s="700"/>
      <c r="D28" s="590">
        <v>0</v>
      </c>
      <c r="E28" s="692"/>
      <c r="F28" s="678"/>
      <c r="G28" s="655"/>
      <c r="H28" s="656"/>
      <c r="I28" s="657"/>
    </row>
    <row r="29" spans="1:9" ht="18" customHeight="1" thickBot="1">
      <c r="A29" s="24">
        <v>77</v>
      </c>
      <c r="B29" s="670" t="s">
        <v>195</v>
      </c>
      <c r="C29" s="671"/>
      <c r="D29" s="613">
        <f>+D27-D28</f>
        <v>0</v>
      </c>
      <c r="E29" s="693"/>
      <c r="F29" s="694"/>
      <c r="G29" s="665"/>
      <c r="H29" s="666"/>
      <c r="I29" s="667"/>
    </row>
    <row r="30" spans="1:9" ht="15.75" customHeight="1" thickBot="1">
      <c r="A30" s="668" t="s">
        <v>196</v>
      </c>
      <c r="B30" s="668"/>
      <c r="C30" s="669"/>
      <c r="D30" s="669"/>
      <c r="E30" s="669"/>
      <c r="F30" s="669"/>
      <c r="G30" s="669"/>
      <c r="H30" s="669"/>
      <c r="I30" s="669"/>
    </row>
    <row r="31" spans="1:9" ht="18" customHeight="1">
      <c r="A31" s="23">
        <v>78</v>
      </c>
      <c r="B31" s="696" t="s">
        <v>318</v>
      </c>
      <c r="C31" s="697"/>
      <c r="D31" s="708">
        <v>0</v>
      </c>
      <c r="E31" s="709"/>
      <c r="F31" s="710"/>
      <c r="G31" s="655"/>
      <c r="H31" s="656"/>
      <c r="I31" s="657"/>
    </row>
    <row r="32" spans="1:9" ht="24" customHeight="1">
      <c r="A32" s="23">
        <v>79</v>
      </c>
      <c r="B32" s="698" t="s">
        <v>319</v>
      </c>
      <c r="C32" s="699"/>
      <c r="D32" s="590">
        <v>0</v>
      </c>
      <c r="E32" s="692"/>
      <c r="F32" s="678"/>
      <c r="G32" s="655"/>
      <c r="H32" s="656"/>
      <c r="I32" s="657"/>
    </row>
    <row r="33" spans="1:9" ht="24" customHeight="1">
      <c r="A33" s="23">
        <v>80</v>
      </c>
      <c r="B33" s="698" t="s">
        <v>598</v>
      </c>
      <c r="C33" s="699"/>
      <c r="D33" s="590">
        <f>+D32-D31</f>
        <v>0</v>
      </c>
      <c r="E33" s="692"/>
      <c r="F33" s="678"/>
      <c r="G33" s="655"/>
      <c r="H33" s="656"/>
      <c r="I33" s="657"/>
    </row>
    <row r="34" spans="1:9" ht="24" customHeight="1">
      <c r="A34" s="23">
        <v>81</v>
      </c>
      <c r="B34" s="698" t="s">
        <v>629</v>
      </c>
      <c r="C34" s="699"/>
      <c r="D34" s="590">
        <v>0</v>
      </c>
      <c r="E34" s="692"/>
      <c r="F34" s="678"/>
      <c r="G34" s="655"/>
      <c r="H34" s="656"/>
      <c r="I34" s="657"/>
    </row>
    <row r="35" spans="1:9" ht="24" customHeight="1">
      <c r="A35" s="23">
        <v>82</v>
      </c>
      <c r="B35" s="698" t="s">
        <v>198</v>
      </c>
      <c r="C35" s="699"/>
      <c r="D35" s="590">
        <v>0</v>
      </c>
      <c r="E35" s="692"/>
      <c r="F35" s="678"/>
      <c r="G35" s="655"/>
      <c r="H35" s="656"/>
      <c r="I35" s="657"/>
    </row>
    <row r="36" spans="1:9" ht="24" customHeight="1" thickBot="1">
      <c r="A36" s="24">
        <v>83</v>
      </c>
      <c r="B36" s="663" t="s">
        <v>599</v>
      </c>
      <c r="C36" s="664"/>
      <c r="D36" s="613">
        <f>+D35-D34</f>
        <v>0</v>
      </c>
      <c r="E36" s="693"/>
      <c r="F36" s="694"/>
      <c r="G36" s="665"/>
      <c r="H36" s="666"/>
      <c r="I36" s="667"/>
    </row>
    <row r="37" spans="1:9" ht="15.75" customHeight="1" thickBot="1">
      <c r="A37" s="668" t="s">
        <v>197</v>
      </c>
      <c r="B37" s="668"/>
      <c r="C37" s="669"/>
      <c r="D37" s="669"/>
      <c r="E37" s="669"/>
      <c r="F37" s="669"/>
      <c r="G37" s="669"/>
      <c r="H37" s="669"/>
      <c r="I37" s="669"/>
    </row>
    <row r="38" spans="1:9" ht="24" customHeight="1">
      <c r="A38" s="176">
        <v>84</v>
      </c>
      <c r="B38" s="604" t="s">
        <v>601</v>
      </c>
      <c r="C38" s="695"/>
      <c r="D38" s="708">
        <v>0</v>
      </c>
      <c r="E38" s="709"/>
      <c r="F38" s="710"/>
      <c r="G38" s="658"/>
      <c r="H38" s="659"/>
      <c r="I38" s="660"/>
    </row>
    <row r="39" spans="1:9" ht="18" customHeight="1">
      <c r="A39" s="23">
        <v>85</v>
      </c>
      <c r="B39" s="592" t="s">
        <v>362</v>
      </c>
      <c r="C39" s="652"/>
      <c r="D39" s="590">
        <v>0</v>
      </c>
      <c r="E39" s="692"/>
      <c r="F39" s="678"/>
      <c r="G39" s="655"/>
      <c r="H39" s="656"/>
      <c r="I39" s="657"/>
    </row>
    <row r="40" spans="1:9" ht="18" customHeight="1">
      <c r="A40" s="23">
        <v>86</v>
      </c>
      <c r="B40" s="592" t="s">
        <v>391</v>
      </c>
      <c r="C40" s="652"/>
      <c r="D40" s="590">
        <v>0</v>
      </c>
      <c r="E40" s="692"/>
      <c r="F40" s="678"/>
      <c r="G40" s="655"/>
      <c r="H40" s="656"/>
      <c r="I40" s="657"/>
    </row>
    <row r="41" spans="1:9" ht="18" customHeight="1">
      <c r="A41" s="23">
        <v>87</v>
      </c>
      <c r="B41" s="592" t="s">
        <v>320</v>
      </c>
      <c r="C41" s="652"/>
      <c r="D41" s="590">
        <v>0</v>
      </c>
      <c r="E41" s="692"/>
      <c r="F41" s="678"/>
      <c r="G41" s="655"/>
      <c r="H41" s="656"/>
      <c r="I41" s="657"/>
    </row>
    <row r="42" spans="1:9" ht="18" customHeight="1">
      <c r="A42" s="23">
        <v>88</v>
      </c>
      <c r="B42" s="592" t="s">
        <v>397</v>
      </c>
      <c r="C42" s="652"/>
      <c r="D42" s="590">
        <v>0</v>
      </c>
      <c r="E42" s="692"/>
      <c r="F42" s="678"/>
      <c r="G42" s="655"/>
      <c r="H42" s="656"/>
      <c r="I42" s="657"/>
    </row>
    <row r="43" spans="1:9" ht="18" customHeight="1">
      <c r="A43" s="23">
        <v>89</v>
      </c>
      <c r="B43" s="592" t="s">
        <v>417</v>
      </c>
      <c r="C43" s="652"/>
      <c r="D43" s="590">
        <v>0</v>
      </c>
      <c r="E43" s="692"/>
      <c r="F43" s="678"/>
      <c r="G43" s="655"/>
      <c r="H43" s="656"/>
      <c r="I43" s="657"/>
    </row>
    <row r="44" spans="1:9" ht="18" customHeight="1">
      <c r="A44" s="23">
        <v>90</v>
      </c>
      <c r="B44" s="592" t="s">
        <v>418</v>
      </c>
      <c r="C44" s="652"/>
      <c r="D44" s="590">
        <v>0</v>
      </c>
      <c r="E44" s="692"/>
      <c r="F44" s="678"/>
      <c r="G44" s="655"/>
      <c r="H44" s="656"/>
      <c r="I44" s="657"/>
    </row>
    <row r="45" spans="1:9" ht="24" customHeight="1" thickBot="1">
      <c r="A45" s="23">
        <v>91</v>
      </c>
      <c r="B45" s="663" t="s">
        <v>321</v>
      </c>
      <c r="C45" s="664"/>
      <c r="D45" s="597">
        <f>+D25-D29-SUM(D38:E44)</f>
        <v>0</v>
      </c>
      <c r="E45" s="712"/>
      <c r="F45" s="639"/>
      <c r="G45" s="655"/>
      <c r="H45" s="656"/>
      <c r="I45" s="657"/>
    </row>
    <row r="46" spans="1:9" ht="12.75">
      <c r="A46" s="642">
        <v>3</v>
      </c>
      <c r="B46" s="642"/>
      <c r="C46" s="642"/>
      <c r="D46" s="642"/>
      <c r="E46" s="642"/>
      <c r="F46" s="642"/>
      <c r="G46" s="642"/>
      <c r="H46" s="642"/>
      <c r="I46" s="642"/>
    </row>
    <row r="47" spans="1:9" ht="12.75">
      <c r="A47" s="111"/>
      <c r="B47" s="111"/>
      <c r="C47" s="111"/>
      <c r="D47" s="111"/>
      <c r="E47" s="111"/>
      <c r="F47" s="111"/>
      <c r="G47" s="111"/>
      <c r="H47" s="111"/>
      <c r="I47" s="111"/>
    </row>
    <row r="48" spans="1:9" ht="12.75">
      <c r="A48" s="111"/>
      <c r="B48" s="111"/>
      <c r="C48" s="111"/>
      <c r="D48" s="111"/>
      <c r="E48" s="111"/>
      <c r="F48" s="111"/>
      <c r="G48" s="111"/>
      <c r="H48" s="111"/>
      <c r="I48" s="111"/>
    </row>
    <row r="49" spans="1:9" ht="12.75">
      <c r="A49" s="111"/>
      <c r="B49" s="111"/>
      <c r="C49" s="111"/>
      <c r="D49" s="111"/>
      <c r="E49" s="111"/>
      <c r="F49" s="111"/>
      <c r="G49" s="111"/>
      <c r="H49" s="111"/>
      <c r="I49" s="111"/>
    </row>
    <row r="50" spans="1:9" ht="12.75">
      <c r="A50" s="111"/>
      <c r="B50" s="111"/>
      <c r="C50" s="111"/>
      <c r="D50" s="111"/>
      <c r="E50" s="111"/>
      <c r="F50" s="111"/>
      <c r="G50" s="111"/>
      <c r="H50" s="111"/>
      <c r="I50" s="111"/>
    </row>
    <row r="51" spans="1:9" ht="12.75">
      <c r="A51" s="111"/>
      <c r="B51" s="111"/>
      <c r="C51" s="111"/>
      <c r="D51" s="111"/>
      <c r="E51" s="111"/>
      <c r="F51" s="111"/>
      <c r="G51" s="111"/>
      <c r="H51" s="111"/>
      <c r="I51" s="111"/>
    </row>
    <row r="52" spans="1:9" ht="12.75">
      <c r="A52" s="111"/>
      <c r="B52" s="111"/>
      <c r="C52" s="111"/>
      <c r="D52" s="111"/>
      <c r="E52" s="111"/>
      <c r="F52" s="111"/>
      <c r="G52" s="111"/>
      <c r="H52" s="111"/>
      <c r="I52" s="111"/>
    </row>
    <row r="53" spans="1:9" ht="12.75">
      <c r="A53" s="111"/>
      <c r="B53" s="111"/>
      <c r="C53" s="111"/>
      <c r="D53" s="111"/>
      <c r="E53" s="111"/>
      <c r="F53" s="111"/>
      <c r="G53" s="111"/>
      <c r="H53" s="111"/>
      <c r="I53" s="111"/>
    </row>
    <row r="54" spans="1:9" ht="12.75">
      <c r="A54" s="111"/>
      <c r="B54" s="111"/>
      <c r="C54" s="111"/>
      <c r="D54" s="111"/>
      <c r="E54" s="111"/>
      <c r="F54" s="111"/>
      <c r="G54" s="111"/>
      <c r="H54" s="111"/>
      <c r="I54" s="111"/>
    </row>
    <row r="55" spans="1:9" ht="12.75">
      <c r="A55" s="111"/>
      <c r="B55" s="111"/>
      <c r="C55" s="111"/>
      <c r="D55" s="111"/>
      <c r="E55" s="111"/>
      <c r="F55" s="111"/>
      <c r="G55" s="111"/>
      <c r="H55" s="111"/>
      <c r="I55" s="111"/>
    </row>
    <row r="56" spans="1:9" ht="12.75">
      <c r="A56" s="111"/>
      <c r="B56" s="111"/>
      <c r="C56" s="111"/>
      <c r="D56" s="111"/>
      <c r="E56" s="111"/>
      <c r="F56" s="111"/>
      <c r="G56" s="111"/>
      <c r="H56" s="111"/>
      <c r="I56" s="111"/>
    </row>
    <row r="57" spans="1:9" ht="12.75">
      <c r="A57" s="111"/>
      <c r="B57" s="111"/>
      <c r="C57" s="111"/>
      <c r="D57" s="111"/>
      <c r="E57" s="111"/>
      <c r="F57" s="111"/>
      <c r="G57" s="111"/>
      <c r="H57" s="111"/>
      <c r="I57" s="111"/>
    </row>
    <row r="58" spans="1:9" ht="12.75">
      <c r="A58" s="111"/>
      <c r="B58" s="111"/>
      <c r="C58" s="111"/>
      <c r="D58" s="111"/>
      <c r="E58" s="111"/>
      <c r="F58" s="111"/>
      <c r="G58" s="111"/>
      <c r="H58" s="111"/>
      <c r="I58" s="111"/>
    </row>
    <row r="59" spans="1:9" ht="12.75">
      <c r="A59" s="111"/>
      <c r="B59" s="111"/>
      <c r="C59" s="111"/>
      <c r="D59" s="111"/>
      <c r="E59" s="111"/>
      <c r="F59" s="111"/>
      <c r="G59" s="111"/>
      <c r="H59" s="111"/>
      <c r="I59" s="111"/>
    </row>
    <row r="60" spans="1:9" ht="12.75">
      <c r="A60" s="111"/>
      <c r="B60" s="111"/>
      <c r="C60" s="111"/>
      <c r="D60" s="111"/>
      <c r="E60" s="111"/>
      <c r="F60" s="111"/>
      <c r="G60" s="111"/>
      <c r="H60" s="111"/>
      <c r="I60" s="111"/>
    </row>
    <row r="61" spans="1:9" ht="12.75">
      <c r="A61" s="111"/>
      <c r="B61" s="111"/>
      <c r="C61" s="111"/>
      <c r="D61" s="111"/>
      <c r="E61" s="111"/>
      <c r="F61" s="111"/>
      <c r="G61" s="111"/>
      <c r="H61" s="111"/>
      <c r="I61" s="111"/>
    </row>
    <row r="62" spans="1:9" ht="12.75">
      <c r="A62" s="111"/>
      <c r="B62" s="111"/>
      <c r="C62" s="111"/>
      <c r="D62" s="111"/>
      <c r="E62" s="111"/>
      <c r="F62" s="111"/>
      <c r="G62" s="111"/>
      <c r="H62" s="111"/>
      <c r="I62" s="111"/>
    </row>
    <row r="63" spans="1:9" ht="12.75">
      <c r="A63" s="111"/>
      <c r="B63" s="111"/>
      <c r="C63" s="111"/>
      <c r="D63" s="111"/>
      <c r="E63" s="111"/>
      <c r="F63" s="111"/>
      <c r="G63" s="111"/>
      <c r="H63" s="111"/>
      <c r="I63" s="111"/>
    </row>
    <row r="64" spans="1:9" ht="12.75">
      <c r="A64" s="111"/>
      <c r="B64" s="111"/>
      <c r="C64" s="111"/>
      <c r="D64" s="111"/>
      <c r="E64" s="111"/>
      <c r="F64" s="111"/>
      <c r="G64" s="111"/>
      <c r="H64" s="111"/>
      <c r="I64" s="111"/>
    </row>
    <row r="65" s="111" customFormat="1" ht="12.75"/>
    <row r="66" s="111" customFormat="1" ht="12.75"/>
    <row r="67" s="111" customFormat="1" ht="12.75"/>
    <row r="68" s="111" customFormat="1" ht="12.75"/>
    <row r="69" s="111" customFormat="1" ht="12.75"/>
    <row r="70" s="111" customFormat="1" ht="12.75"/>
    <row r="71" s="111" customFormat="1" ht="12.75"/>
    <row r="72" s="111" customFormat="1" ht="12.75"/>
    <row r="73" s="111" customFormat="1" ht="12.75"/>
    <row r="74" s="111" customFormat="1" ht="12.75"/>
    <row r="75" s="111" customFormat="1" ht="12.75"/>
    <row r="76" s="111" customFormat="1" ht="12.75"/>
    <row r="77" s="111" customFormat="1" ht="12.75"/>
    <row r="78" s="111" customFormat="1" ht="12.75"/>
    <row r="79" s="111" customFormat="1" ht="12.75"/>
    <row r="80" s="111" customFormat="1" ht="12.75"/>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row r="221" s="111" customFormat="1" ht="12.75"/>
    <row r="222" s="111" customFormat="1" ht="12.75"/>
    <row r="223" s="111" customFormat="1" ht="12.75"/>
    <row r="224" s="111" customFormat="1" ht="12.75"/>
    <row r="225" s="111" customFormat="1" ht="12.75"/>
    <row r="226" s="111" customFormat="1" ht="12.75"/>
    <row r="227" s="111" customFormat="1" ht="12.75"/>
    <row r="228" s="111" customFormat="1" ht="12.75"/>
    <row r="229" s="111" customFormat="1" ht="12.75"/>
    <row r="230" s="111" customFormat="1" ht="12.75"/>
    <row r="231" s="111" customFormat="1" ht="12.75"/>
    <row r="232" s="111" customFormat="1" ht="12.75"/>
    <row r="233" s="111" customFormat="1" ht="12.75"/>
    <row r="234" s="111" customFormat="1" ht="12.75"/>
    <row r="235" s="111" customFormat="1" ht="12.75"/>
    <row r="236" s="111" customFormat="1" ht="12.75"/>
    <row r="237" s="111" customFormat="1" ht="12.75"/>
    <row r="238" s="111" customFormat="1" ht="12.75"/>
    <row r="239" s="111" customFormat="1" ht="12.75"/>
    <row r="240" s="111" customFormat="1" ht="12.75"/>
    <row r="241" s="111" customFormat="1" ht="12.75"/>
    <row r="242" s="111" customFormat="1" ht="12.75"/>
    <row r="243" s="111" customFormat="1" ht="12.75"/>
    <row r="244" s="111" customFormat="1" ht="12.75"/>
    <row r="245" s="111" customFormat="1" ht="12.75"/>
    <row r="246" s="111" customFormat="1" ht="12.75"/>
    <row r="247" s="111" customFormat="1" ht="12.75"/>
    <row r="248" s="111" customFormat="1" ht="12.75"/>
    <row r="249" s="111" customFormat="1" ht="12.75"/>
    <row r="250" s="111" customFormat="1" ht="12.75"/>
    <row r="251" s="111" customFormat="1" ht="12.75"/>
    <row r="252" s="111" customFormat="1" ht="12.75"/>
    <row r="253" s="111" customFormat="1" ht="12.75"/>
    <row r="254" s="111" customFormat="1" ht="12.75"/>
    <row r="255" s="111" customFormat="1" ht="12.75"/>
    <row r="256" s="111" customFormat="1" ht="12.75"/>
    <row r="257" s="111" customFormat="1" ht="12.75"/>
    <row r="258" s="111" customFormat="1" ht="12.75"/>
    <row r="259" s="111" customFormat="1" ht="12.75"/>
    <row r="260" s="111" customFormat="1" ht="12.75"/>
    <row r="261" s="111" customFormat="1" ht="12.75"/>
    <row r="262" s="111" customFormat="1" ht="12.75"/>
    <row r="263" s="111" customFormat="1" ht="12.75"/>
    <row r="264" s="111" customFormat="1" ht="12.75"/>
    <row r="265" s="111" customFormat="1" ht="12.75"/>
    <row r="266" s="111" customFormat="1" ht="12.75"/>
    <row r="267" s="111" customFormat="1" ht="12.75"/>
    <row r="268" s="111" customFormat="1" ht="12.75"/>
    <row r="269" s="111" customFormat="1" ht="12.75"/>
    <row r="270" s="111" customFormat="1" ht="12.75"/>
    <row r="271" s="111" customFormat="1" ht="12.75"/>
    <row r="272" s="111" customFormat="1" ht="12.75"/>
    <row r="273" s="111" customFormat="1" ht="12.75"/>
    <row r="274" s="111" customFormat="1" ht="12.75"/>
    <row r="275" s="111" customFormat="1" ht="12.75"/>
    <row r="276" s="111" customFormat="1" ht="12.75"/>
    <row r="277" s="111" customFormat="1" ht="12.75"/>
    <row r="278" s="111" customFormat="1" ht="12.75"/>
    <row r="279" s="111" customFormat="1" ht="12.75"/>
    <row r="280" s="111" customFormat="1" ht="12.75"/>
    <row r="281" s="111" customFormat="1" ht="12.75"/>
    <row r="282" s="111" customFormat="1" ht="12.75"/>
    <row r="283" s="111" customFormat="1" ht="12.75"/>
    <row r="284" s="111" customFormat="1" ht="12.75"/>
    <row r="285" s="111" customFormat="1" ht="12.75"/>
    <row r="286" s="111" customFormat="1" ht="12.75"/>
    <row r="287" s="111" customFormat="1" ht="12.75"/>
    <row r="288" s="111" customFormat="1" ht="12.75"/>
    <row r="289" s="111" customFormat="1" ht="12.75"/>
    <row r="290" s="111" customFormat="1" ht="12.75"/>
    <row r="291" s="111" customFormat="1" ht="12.75"/>
    <row r="292" s="111" customFormat="1" ht="12.75"/>
    <row r="293" s="111" customFormat="1" ht="12.75"/>
    <row r="294" s="111" customFormat="1" ht="12.75"/>
    <row r="295" s="111" customFormat="1" ht="12.75"/>
    <row r="296" s="111" customFormat="1" ht="12.75"/>
    <row r="297" s="111" customFormat="1" ht="12.75"/>
    <row r="298" s="111" customFormat="1" ht="12.75"/>
    <row r="299" s="111" customFormat="1" ht="12.75"/>
    <row r="300" s="111" customFormat="1" ht="12.75"/>
    <row r="301" s="111" customFormat="1" ht="12.75"/>
    <row r="302" s="111" customFormat="1" ht="12.75"/>
    <row r="303" s="111" customFormat="1" ht="12.75"/>
    <row r="304" s="111" customFormat="1" ht="12.75"/>
    <row r="305" s="111" customFormat="1" ht="12.75"/>
    <row r="306" s="111" customFormat="1" ht="12.75"/>
    <row r="307" s="111" customFormat="1" ht="12.75"/>
    <row r="308" s="111" customFormat="1" ht="12.75"/>
    <row r="309" s="111" customFormat="1" ht="12.75"/>
    <row r="310" s="111" customFormat="1" ht="12.75"/>
    <row r="311" s="111" customFormat="1" ht="12.75"/>
    <row r="312" s="111" customFormat="1" ht="12.75"/>
    <row r="313" s="111" customFormat="1" ht="12.75"/>
    <row r="314" s="111" customFormat="1" ht="12.75"/>
    <row r="315" s="111" customFormat="1" ht="12.75"/>
    <row r="316" s="111" customFormat="1" ht="12.75"/>
    <row r="317" s="111" customFormat="1" ht="12.75"/>
    <row r="318" s="111" customFormat="1" ht="12.75"/>
    <row r="319" s="111" customFormat="1" ht="12.75"/>
    <row r="320" s="111" customFormat="1" ht="12.75"/>
    <row r="321" s="111" customFormat="1" ht="12.75"/>
    <row r="322" s="111" customFormat="1" ht="12.75"/>
    <row r="323" s="111" customFormat="1" ht="12.75"/>
    <row r="324" s="111" customFormat="1" ht="12.75"/>
    <row r="325" s="111" customFormat="1" ht="12.75"/>
    <row r="326" s="111" customFormat="1" ht="12.75"/>
    <row r="327" s="111" customFormat="1" ht="12.75"/>
    <row r="328" s="111" customFormat="1" ht="12.75"/>
    <row r="329" s="111" customFormat="1" ht="12.75"/>
    <row r="330" s="111" customFormat="1" ht="12.75"/>
    <row r="331" s="111" customFormat="1" ht="12.75"/>
    <row r="332" s="111" customFormat="1" ht="12.75"/>
    <row r="333" s="111" customFormat="1" ht="12.75"/>
    <row r="334" s="111" customFormat="1" ht="12.75"/>
    <row r="335" s="111" customFormat="1" ht="12.75"/>
    <row r="336" s="111" customFormat="1" ht="12.75"/>
    <row r="337" s="111" customFormat="1" ht="12.75"/>
    <row r="338" s="111" customFormat="1" ht="12.75"/>
    <row r="339" s="111" customFormat="1" ht="12.75"/>
    <row r="340" s="111" customFormat="1" ht="12.75"/>
    <row r="341" s="111" customFormat="1" ht="12.75"/>
    <row r="342" s="111" customFormat="1" ht="12.75"/>
    <row r="343" s="111" customFormat="1" ht="12.75"/>
    <row r="344" s="111" customFormat="1" ht="12.75"/>
    <row r="345" s="111" customFormat="1" ht="12.75"/>
    <row r="346" s="111" customFormat="1" ht="12.75"/>
    <row r="347" s="111" customFormat="1" ht="12.75"/>
    <row r="348" s="111" customFormat="1" ht="12.75"/>
    <row r="349" s="111" customFormat="1" ht="12.75"/>
    <row r="350" s="111" customFormat="1" ht="12.75"/>
    <row r="351" s="111" customFormat="1" ht="12.75"/>
    <row r="352" s="111" customFormat="1" ht="12.75"/>
    <row r="353" s="111" customFormat="1" ht="12.75"/>
    <row r="354" s="111" customFormat="1" ht="12.75"/>
    <row r="355" s="111" customFormat="1" ht="12.75"/>
    <row r="356" s="111" customFormat="1" ht="12.75"/>
    <row r="357" s="111" customFormat="1" ht="12.75"/>
    <row r="358" s="111" customFormat="1" ht="12.75"/>
    <row r="359" s="111" customFormat="1" ht="12.75"/>
    <row r="360" s="111" customFormat="1" ht="12.75"/>
    <row r="361" s="111" customFormat="1" ht="12.75"/>
    <row r="362" s="111" customFormat="1" ht="12.75"/>
    <row r="363" s="111" customFormat="1" ht="12.75"/>
    <row r="364" s="111" customFormat="1" ht="12.75"/>
    <row r="365" s="111" customFormat="1" ht="12.75"/>
    <row r="366" s="111" customFormat="1" ht="12.75"/>
    <row r="367" s="111" customFormat="1" ht="12.75"/>
    <row r="368" s="111" customFormat="1" ht="12.75"/>
    <row r="369" s="111" customFormat="1" ht="12.75"/>
    <row r="370" s="111" customFormat="1" ht="12.75"/>
    <row r="371" s="111" customFormat="1" ht="12.75"/>
    <row r="372" s="111" customFormat="1" ht="12.75"/>
    <row r="373" s="111" customFormat="1" ht="12.75"/>
    <row r="374" s="111" customFormat="1" ht="12.75"/>
    <row r="375" s="111" customFormat="1" ht="12.75"/>
    <row r="376" s="111" customFormat="1" ht="12.75"/>
    <row r="377" s="111" customFormat="1" ht="12.75"/>
    <row r="378" s="111" customFormat="1" ht="12.75"/>
    <row r="379" s="111" customFormat="1" ht="12.75"/>
    <row r="380" s="111" customFormat="1" ht="12.75"/>
    <row r="381" s="111" customFormat="1" ht="12.75"/>
    <row r="382" s="111" customFormat="1" ht="12.75"/>
    <row r="383" s="111" customFormat="1" ht="12.75"/>
    <row r="384" s="111" customFormat="1" ht="12.75"/>
    <row r="385" s="111" customFormat="1" ht="12.75"/>
    <row r="386" s="111" customFormat="1" ht="12.75"/>
    <row r="387" s="111" customFormat="1" ht="12.75"/>
    <row r="388" s="111" customFormat="1" ht="12.75"/>
    <row r="389" s="111" customFormat="1" ht="12.75"/>
    <row r="390" s="111" customFormat="1" ht="12.75"/>
    <row r="391" s="111" customFormat="1" ht="12.75"/>
    <row r="392" s="111" customFormat="1" ht="12.75"/>
    <row r="393" s="111" customFormat="1" ht="12.75"/>
    <row r="394" s="111" customFormat="1" ht="12.75"/>
    <row r="395" s="111" customFormat="1" ht="12.75"/>
    <row r="396" s="111" customFormat="1" ht="12.75"/>
    <row r="397" s="111" customFormat="1" ht="12.75"/>
    <row r="398" s="111" customFormat="1" ht="12.75"/>
    <row r="399" s="111" customFormat="1" ht="12.75"/>
    <row r="400" s="111" customFormat="1" ht="12.75"/>
    <row r="401" s="111" customFormat="1" ht="12.75"/>
    <row r="402" s="111" customFormat="1" ht="12.75"/>
    <row r="403" s="111" customFormat="1" ht="12.75"/>
    <row r="404" s="111" customFormat="1" ht="12.75"/>
    <row r="405" s="111" customFormat="1" ht="12.75"/>
    <row r="406" s="111" customFormat="1" ht="12.75"/>
    <row r="407" s="111" customFormat="1" ht="12.75"/>
    <row r="408" s="111" customFormat="1" ht="12.75"/>
    <row r="409" s="111" customFormat="1" ht="12.75"/>
    <row r="410" s="111" customFormat="1" ht="12.75"/>
    <row r="411" s="111" customFormat="1" ht="12.75"/>
    <row r="412" s="111" customFormat="1" ht="12.75"/>
    <row r="413" s="111" customFormat="1" ht="12.75"/>
    <row r="414" s="111" customFormat="1" ht="12.75"/>
    <row r="415" s="111" customFormat="1" ht="12.75"/>
    <row r="416" s="111" customFormat="1" ht="12.75"/>
    <row r="417" s="111" customFormat="1" ht="12.75"/>
    <row r="418" s="111" customFormat="1" ht="12.75"/>
    <row r="419" s="111" customFormat="1" ht="12.75"/>
    <row r="420" s="111" customFormat="1" ht="12.75"/>
    <row r="421" s="111" customFormat="1" ht="12.75"/>
    <row r="422" s="111" customFormat="1" ht="12.75"/>
    <row r="423" s="111" customFormat="1" ht="12.75"/>
    <row r="424" s="111" customFormat="1" ht="12.75"/>
    <row r="425" s="111" customFormat="1" ht="12.75"/>
    <row r="426" s="111" customFormat="1" ht="12.75"/>
    <row r="427" s="111" customFormat="1" ht="12.75"/>
    <row r="428" s="111" customFormat="1" ht="12.75"/>
    <row r="429" s="111" customFormat="1" ht="12.75"/>
    <row r="430" s="111" customFormat="1" ht="12.75"/>
    <row r="431" s="111" customFormat="1" ht="12.75"/>
    <row r="432" s="111" customFormat="1" ht="12.75"/>
    <row r="433" s="111" customFormat="1" ht="12.75"/>
    <row r="434" s="111" customFormat="1" ht="12.75"/>
    <row r="435" s="111" customFormat="1" ht="12.75"/>
    <row r="436" s="111" customFormat="1" ht="12.75"/>
    <row r="437" s="111" customFormat="1" ht="12.75"/>
    <row r="438" s="111" customFormat="1" ht="12.75"/>
    <row r="439" s="111" customFormat="1" ht="12.75"/>
    <row r="440" s="111" customFormat="1" ht="12.75"/>
    <row r="441" s="111" customFormat="1" ht="12.75"/>
    <row r="442" s="111" customFormat="1" ht="12.75"/>
    <row r="443" s="111" customFormat="1" ht="12.75"/>
    <row r="444" s="111" customFormat="1" ht="12.75"/>
    <row r="445" s="111" customFormat="1" ht="12.75"/>
    <row r="446" s="111" customFormat="1" ht="12.75"/>
    <row r="447" s="111" customFormat="1" ht="12.75"/>
    <row r="448" s="111" customFormat="1" ht="12.75"/>
    <row r="449" s="111" customFormat="1" ht="12.75"/>
    <row r="450" s="111" customFormat="1" ht="12.75"/>
    <row r="451" s="111" customFormat="1" ht="12.75"/>
    <row r="452" s="111" customFormat="1" ht="12.75"/>
    <row r="453" s="111" customFormat="1" ht="12.75"/>
    <row r="454" s="111" customFormat="1" ht="12.75"/>
    <row r="455" s="111" customFormat="1" ht="12.75"/>
    <row r="456" s="111" customFormat="1" ht="12.75"/>
    <row r="457" s="111" customFormat="1" ht="12.75"/>
    <row r="458" s="111" customFormat="1" ht="12.75"/>
    <row r="459" s="111" customFormat="1" ht="12.75"/>
    <row r="460" s="111" customFormat="1" ht="12.75"/>
    <row r="461" s="111" customFormat="1" ht="12.75"/>
    <row r="462" s="111" customFormat="1" ht="12.75"/>
    <row r="463" s="111" customFormat="1" ht="12.75"/>
    <row r="464" s="111" customFormat="1" ht="12.75"/>
    <row r="465" s="111" customFormat="1" ht="12.75"/>
    <row r="466" s="111" customFormat="1" ht="12.75"/>
    <row r="467" s="111" customFormat="1" ht="12.75"/>
    <row r="468" s="111" customFormat="1" ht="12.75"/>
    <row r="469" s="111" customFormat="1" ht="12.75"/>
    <row r="470" s="111" customFormat="1" ht="12.75"/>
    <row r="471" s="111" customFormat="1" ht="12.75"/>
    <row r="472" s="111" customFormat="1" ht="12.75"/>
    <row r="473" s="111" customFormat="1" ht="12.75"/>
    <row r="474" s="111" customFormat="1" ht="12.75"/>
    <row r="475" s="111" customFormat="1" ht="12.75"/>
    <row r="476" s="111" customFormat="1" ht="12.75"/>
    <row r="477" s="111" customFormat="1" ht="12.75"/>
    <row r="478" s="111" customFormat="1" ht="12.75"/>
    <row r="479" s="111" customFormat="1" ht="12.75"/>
    <row r="480" s="111" customFormat="1" ht="12.75"/>
    <row r="481" s="111" customFormat="1" ht="12.75"/>
    <row r="482" s="111" customFormat="1" ht="12.75"/>
    <row r="483" s="111" customFormat="1" ht="12.75"/>
    <row r="484" s="111" customFormat="1" ht="12.75"/>
    <row r="485" s="111" customFormat="1" ht="12.75"/>
    <row r="486" s="111" customFormat="1" ht="12.75"/>
    <row r="487" s="111" customFormat="1" ht="12.75"/>
    <row r="488" s="111" customFormat="1" ht="12.75"/>
    <row r="489" s="111" customFormat="1" ht="12.75"/>
    <row r="490" s="111" customFormat="1" ht="12.75"/>
    <row r="491" s="111" customFormat="1" ht="12.75"/>
    <row r="492" s="111" customFormat="1" ht="12.75"/>
    <row r="493" s="111" customFormat="1" ht="12.75"/>
    <row r="494" s="111" customFormat="1" ht="12.75"/>
    <row r="495" s="111" customFormat="1" ht="12.75"/>
    <row r="496" s="111" customFormat="1" ht="12.75"/>
    <row r="497" s="111" customFormat="1" ht="12.75"/>
    <row r="498" s="111" customFormat="1" ht="12.75"/>
    <row r="499" s="111" customFormat="1" ht="12.75"/>
    <row r="500" s="111" customFormat="1" ht="12.75"/>
    <row r="501" s="111" customFormat="1" ht="12.75"/>
    <row r="502" s="111" customFormat="1" ht="12.75"/>
    <row r="503" s="111" customFormat="1" ht="12.75"/>
    <row r="504" s="111" customFormat="1" ht="12.75"/>
    <row r="505" s="111" customFormat="1" ht="12.75"/>
    <row r="506" s="111" customFormat="1" ht="12.75"/>
    <row r="507" s="111" customFormat="1" ht="12.75"/>
    <row r="508" s="111" customFormat="1" ht="12.75"/>
    <row r="509" s="111" customFormat="1" ht="12.75"/>
    <row r="510" s="111" customFormat="1" ht="12.75"/>
    <row r="511" s="111" customFormat="1" ht="12.75"/>
    <row r="512" s="111" customFormat="1" ht="12.75"/>
    <row r="513" s="111" customFormat="1" ht="12.75"/>
    <row r="514" s="111" customFormat="1" ht="12.75"/>
    <row r="515" s="111" customFormat="1" ht="12.75"/>
    <row r="516" s="111" customFormat="1" ht="12.75"/>
    <row r="517" s="111" customFormat="1" ht="12.75"/>
    <row r="518" s="111" customFormat="1" ht="12.75"/>
    <row r="519" s="111" customFormat="1" ht="12.75"/>
    <row r="520" s="111" customFormat="1" ht="12.75"/>
    <row r="521" s="111" customFormat="1" ht="12.75"/>
    <row r="522" s="111" customFormat="1" ht="12.75"/>
    <row r="523" s="111" customFormat="1" ht="12.75"/>
    <row r="524" s="111" customFormat="1" ht="12.75"/>
    <row r="525" s="111" customFormat="1" ht="12.75"/>
    <row r="526" s="111" customFormat="1" ht="12.75"/>
    <row r="527" s="111" customFormat="1" ht="12.75"/>
    <row r="528" s="111" customFormat="1" ht="12.75"/>
    <row r="529" s="111" customFormat="1" ht="12.75"/>
    <row r="530" s="111" customFormat="1" ht="12.75"/>
    <row r="531" s="111" customFormat="1" ht="12.75"/>
    <row r="532" s="111" customFormat="1" ht="12.75"/>
    <row r="533" s="111" customFormat="1" ht="12.75"/>
    <row r="534" s="111" customFormat="1" ht="12.75"/>
    <row r="535" s="111" customFormat="1" ht="12.75"/>
    <row r="536" s="111" customFormat="1" ht="12.75"/>
    <row r="537" s="111" customFormat="1" ht="12.75"/>
    <row r="538" s="111" customFormat="1" ht="12.75"/>
    <row r="539" s="111" customFormat="1" ht="12.75"/>
    <row r="540" s="111" customFormat="1" ht="12.75"/>
    <row r="541" s="111" customFormat="1" ht="12.75"/>
    <row r="542" s="111" customFormat="1" ht="12.75"/>
    <row r="543" s="111" customFormat="1" ht="12.75"/>
    <row r="544" s="111" customFormat="1" ht="12.75"/>
    <row r="545" s="111" customFormat="1" ht="12.75"/>
    <row r="546" s="111" customFormat="1" ht="12.75"/>
    <row r="547" s="111" customFormat="1" ht="12.75"/>
    <row r="548" s="111" customFormat="1" ht="12.75"/>
    <row r="549" s="111" customFormat="1" ht="12.75"/>
    <row r="550" s="111" customFormat="1" ht="12.75"/>
    <row r="551" s="111" customFormat="1" ht="12.75"/>
    <row r="552" s="111" customFormat="1" ht="12.75"/>
    <row r="553" s="111" customFormat="1" ht="12.75"/>
    <row r="554" s="111" customFormat="1" ht="12.75"/>
    <row r="555" s="111" customFormat="1" ht="12.75"/>
    <row r="556" s="111" customFormat="1" ht="12.75"/>
    <row r="557" s="111" customFormat="1" ht="12.75"/>
    <row r="558" s="111" customFormat="1" ht="12.75"/>
    <row r="559" s="111" customFormat="1" ht="12.75"/>
    <row r="560" s="111" customFormat="1" ht="12.75"/>
    <row r="561" s="111" customFormat="1" ht="12.75"/>
    <row r="562" s="111" customFormat="1" ht="12.75"/>
    <row r="563" s="111" customFormat="1" ht="12.75"/>
    <row r="564" s="111" customFormat="1" ht="12.75"/>
    <row r="565" s="111" customFormat="1" ht="12.75"/>
    <row r="566" s="111" customFormat="1" ht="12.75"/>
    <row r="567" s="111" customFormat="1" ht="12.75"/>
    <row r="568" s="111" customFormat="1" ht="12.75"/>
    <row r="569" s="111" customFormat="1" ht="12.75"/>
    <row r="570" s="111" customFormat="1" ht="12.75"/>
    <row r="571" s="111" customFormat="1" ht="12.75"/>
    <row r="572" s="111" customFormat="1" ht="12.75"/>
    <row r="573" s="111" customFormat="1" ht="12.75"/>
    <row r="574" s="111" customFormat="1" ht="12.75"/>
    <row r="575" s="111" customFormat="1" ht="12.75"/>
    <row r="576" s="111" customFormat="1" ht="12.75"/>
    <row r="577" s="111" customFormat="1" ht="12.75"/>
    <row r="578" s="111" customFormat="1" ht="12.75"/>
    <row r="579" s="111" customFormat="1" ht="12.75"/>
    <row r="580" s="111" customFormat="1" ht="12.75"/>
    <row r="581" s="111" customFormat="1" ht="12.75"/>
    <row r="582" s="111" customFormat="1" ht="12.75"/>
    <row r="583" s="111" customFormat="1" ht="12.75"/>
    <row r="584" s="111" customFormat="1" ht="12.75"/>
    <row r="585" s="111" customFormat="1" ht="12.75"/>
    <row r="586" s="111" customFormat="1" ht="12.75"/>
    <row r="587" s="111" customFormat="1" ht="12.75"/>
    <row r="588" s="111" customFormat="1" ht="12.75"/>
    <row r="589" s="111" customFormat="1" ht="12.75"/>
    <row r="590" s="111" customFormat="1" ht="12.75"/>
    <row r="591" s="111" customFormat="1" ht="12.75"/>
    <row r="592" s="111" customFormat="1" ht="12.75"/>
    <row r="593" s="111" customFormat="1" ht="12.75"/>
    <row r="594" s="111" customFormat="1" ht="12.75"/>
    <row r="595" s="111" customFormat="1" ht="12.75"/>
    <row r="596" s="111" customFormat="1" ht="12.75"/>
    <row r="597" s="111" customFormat="1" ht="12.75"/>
    <row r="598" s="111" customFormat="1" ht="12.75"/>
    <row r="599" s="111" customFormat="1" ht="12.75"/>
    <row r="600" s="111" customFormat="1" ht="12.75"/>
    <row r="601" s="111" customFormat="1" ht="12.75"/>
    <row r="602" s="111" customFormat="1" ht="12.75"/>
    <row r="603" s="111" customFormat="1" ht="12.75"/>
    <row r="604" s="111" customFormat="1" ht="12.75"/>
    <row r="605" s="111" customFormat="1" ht="12.75"/>
    <row r="606" s="111" customFormat="1" ht="12.75"/>
    <row r="607" s="111" customFormat="1" ht="12.75"/>
    <row r="608" s="111" customFormat="1" ht="12.75"/>
    <row r="609" s="111" customFormat="1" ht="12.75"/>
    <row r="610" s="111" customFormat="1" ht="12.75"/>
    <row r="611" s="111" customFormat="1" ht="12.75"/>
    <row r="612" s="111" customFormat="1" ht="12.75"/>
    <row r="613" s="111" customFormat="1" ht="12.75"/>
    <row r="614" s="111" customFormat="1" ht="12.75"/>
    <row r="615" s="111" customFormat="1" ht="12.75"/>
    <row r="616" s="111" customFormat="1" ht="12.75"/>
    <row r="617" s="111" customFormat="1" ht="12.75"/>
    <row r="618" s="111" customFormat="1" ht="12.75"/>
    <row r="619" s="111" customFormat="1" ht="12.75"/>
    <row r="620" s="111" customFormat="1" ht="12.75"/>
    <row r="621" s="111" customFormat="1" ht="12.75"/>
    <row r="622" s="111" customFormat="1" ht="12.75"/>
    <row r="623" s="111" customFormat="1" ht="12.75"/>
    <row r="624" s="111" customFormat="1" ht="12.75"/>
    <row r="625" s="111" customFormat="1" ht="12.75"/>
    <row r="626" s="111" customFormat="1" ht="12.75"/>
    <row r="627" s="111" customFormat="1" ht="12.75"/>
    <row r="628" s="111" customFormat="1" ht="12.75"/>
    <row r="629" s="111" customFormat="1" ht="12.75"/>
    <row r="630" s="111" customFormat="1" ht="12.75"/>
    <row r="631" s="111" customFormat="1" ht="12.75"/>
    <row r="632" s="111" customFormat="1" ht="12.75"/>
  </sheetData>
  <sheetProtection password="EF65" sheet="1" objects="1" scenarios="1"/>
  <mergeCells count="130">
    <mergeCell ref="B42:C42"/>
    <mergeCell ref="D42:F42"/>
    <mergeCell ref="G42:I42"/>
    <mergeCell ref="B24:C24"/>
    <mergeCell ref="B25:C25"/>
    <mergeCell ref="D24:F24"/>
    <mergeCell ref="D25:F25"/>
    <mergeCell ref="B40:C40"/>
    <mergeCell ref="B41:C41"/>
    <mergeCell ref="D33:F33"/>
    <mergeCell ref="B19:C19"/>
    <mergeCell ref="B20:C20"/>
    <mergeCell ref="B21:C21"/>
    <mergeCell ref="D23:F23"/>
    <mergeCell ref="B23:C23"/>
    <mergeCell ref="F20:G20"/>
    <mergeCell ref="B15:C15"/>
    <mergeCell ref="B16:C16"/>
    <mergeCell ref="B17:C17"/>
    <mergeCell ref="B18:C18"/>
    <mergeCell ref="D43:F43"/>
    <mergeCell ref="D44:F44"/>
    <mergeCell ref="F16:G16"/>
    <mergeCell ref="H15:I15"/>
    <mergeCell ref="H16:I16"/>
    <mergeCell ref="F17:G17"/>
    <mergeCell ref="H17:I17"/>
    <mergeCell ref="G33:I33"/>
    <mergeCell ref="H20:I20"/>
    <mergeCell ref="F21:G21"/>
    <mergeCell ref="H12:I12"/>
    <mergeCell ref="B13:C13"/>
    <mergeCell ref="E13:F13"/>
    <mergeCell ref="H13:I13"/>
    <mergeCell ref="B12:C12"/>
    <mergeCell ref="D45:F45"/>
    <mergeCell ref="B38:C38"/>
    <mergeCell ref="B39:C39"/>
    <mergeCell ref="D32:F32"/>
    <mergeCell ref="B45:C45"/>
    <mergeCell ref="D38:F38"/>
    <mergeCell ref="D39:F39"/>
    <mergeCell ref="D40:F40"/>
    <mergeCell ref="D41:F41"/>
    <mergeCell ref="B35:C35"/>
    <mergeCell ref="E11:F11"/>
    <mergeCell ref="B5:C5"/>
    <mergeCell ref="B6:C6"/>
    <mergeCell ref="B7:C7"/>
    <mergeCell ref="B8:C8"/>
    <mergeCell ref="H10:I10"/>
    <mergeCell ref="H11:I11"/>
    <mergeCell ref="D27:F27"/>
    <mergeCell ref="B9:C9"/>
    <mergeCell ref="B10:C10"/>
    <mergeCell ref="B11:C11"/>
    <mergeCell ref="E12:F12"/>
    <mergeCell ref="E9:F9"/>
    <mergeCell ref="E10:F10"/>
    <mergeCell ref="G24:I24"/>
    <mergeCell ref="H5:I5"/>
    <mergeCell ref="G31:I31"/>
    <mergeCell ref="D31:F31"/>
    <mergeCell ref="H6:I6"/>
    <mergeCell ref="H7:I7"/>
    <mergeCell ref="D28:F28"/>
    <mergeCell ref="H8:I8"/>
    <mergeCell ref="A26:I26"/>
    <mergeCell ref="G27:I27"/>
    <mergeCell ref="H9:I9"/>
    <mergeCell ref="A3:I3"/>
    <mergeCell ref="A4:C4"/>
    <mergeCell ref="A2:B2"/>
    <mergeCell ref="C2:E2"/>
    <mergeCell ref="H4:I4"/>
    <mergeCell ref="E4:F4"/>
    <mergeCell ref="G28:I28"/>
    <mergeCell ref="B27:C27"/>
    <mergeCell ref="D34:F34"/>
    <mergeCell ref="B31:C31"/>
    <mergeCell ref="B32:C32"/>
    <mergeCell ref="B33:C33"/>
    <mergeCell ref="B34:C34"/>
    <mergeCell ref="B28:C28"/>
    <mergeCell ref="D29:F29"/>
    <mergeCell ref="G32:I32"/>
    <mergeCell ref="G36:I36"/>
    <mergeCell ref="D35:F35"/>
    <mergeCell ref="D36:F36"/>
    <mergeCell ref="G34:I34"/>
    <mergeCell ref="A15:A16"/>
    <mergeCell ref="G23:I23"/>
    <mergeCell ref="A22:I22"/>
    <mergeCell ref="D15:E15"/>
    <mergeCell ref="D19:E19"/>
    <mergeCell ref="D20:E20"/>
    <mergeCell ref="D16:E16"/>
    <mergeCell ref="D17:E17"/>
    <mergeCell ref="F15:G15"/>
    <mergeCell ref="D21:E21"/>
    <mergeCell ref="A1:I1"/>
    <mergeCell ref="A37:I37"/>
    <mergeCell ref="G2:I2"/>
    <mergeCell ref="E6:F6"/>
    <mergeCell ref="E8:F8"/>
    <mergeCell ref="E7:F7"/>
    <mergeCell ref="A14:I14"/>
    <mergeCell ref="E5:F5"/>
    <mergeCell ref="D18:E18"/>
    <mergeCell ref="G25:I25"/>
    <mergeCell ref="B43:C43"/>
    <mergeCell ref="F18:G18"/>
    <mergeCell ref="H18:I18"/>
    <mergeCell ref="F19:G19"/>
    <mergeCell ref="H19:I19"/>
    <mergeCell ref="B36:C36"/>
    <mergeCell ref="G29:I29"/>
    <mergeCell ref="A30:I30"/>
    <mergeCell ref="B29:C29"/>
    <mergeCell ref="G35:I35"/>
    <mergeCell ref="B44:C44"/>
    <mergeCell ref="H21:I21"/>
    <mergeCell ref="A46:I46"/>
    <mergeCell ref="G45:I45"/>
    <mergeCell ref="G44:I44"/>
    <mergeCell ref="G38:I38"/>
    <mergeCell ref="G43:I43"/>
    <mergeCell ref="G39:I39"/>
    <mergeCell ref="G41:I41"/>
    <mergeCell ref="G40:I40"/>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4" r:id="rId1"/>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showZeros="0" workbookViewId="0" topLeftCell="A1">
      <selection activeCell="B25" sqref="B25"/>
    </sheetView>
  </sheetViews>
  <sheetFormatPr defaultColWidth="9.140625" defaultRowHeight="12.75"/>
  <cols>
    <col min="1" max="1" width="11.140625" style="26" customWidth="1"/>
    <col min="2" max="2" width="28.00390625" style="26" customWidth="1"/>
    <col min="3" max="3" width="7.7109375" style="26" customWidth="1"/>
    <col min="4" max="4" width="5.421875" style="26" customWidth="1"/>
    <col min="5" max="5" width="5.140625" style="26" customWidth="1"/>
    <col min="6" max="6" width="11.140625" style="26" customWidth="1"/>
    <col min="7" max="7" width="3.7109375" style="26" customWidth="1"/>
    <col min="8" max="8" width="6.7109375" style="26" customWidth="1"/>
    <col min="9" max="9" width="9.57421875" style="26" customWidth="1"/>
    <col min="10" max="11" width="6.7109375" style="26" customWidth="1"/>
    <col min="12" max="16384" width="9.140625" style="25" customWidth="1"/>
  </cols>
  <sheetData>
    <row r="1" spans="1:11" ht="12.75">
      <c r="A1" s="762" t="s">
        <v>398</v>
      </c>
      <c r="B1" s="763"/>
      <c r="C1" s="763"/>
      <c r="D1" s="763"/>
      <c r="E1" s="763"/>
      <c r="F1" s="763"/>
      <c r="G1" s="763"/>
      <c r="H1" s="763"/>
      <c r="I1" s="763"/>
      <c r="J1" s="763"/>
      <c r="K1" s="763"/>
    </row>
    <row r="2" spans="1:11" ht="13.5" customHeight="1" thickBot="1">
      <c r="A2" s="764" t="s">
        <v>380</v>
      </c>
      <c r="B2" s="765"/>
      <c r="C2" s="765"/>
      <c r="D2" s="765"/>
      <c r="E2" s="765"/>
      <c r="F2" s="765"/>
      <c r="G2" s="765"/>
      <c r="H2" s="765"/>
      <c r="I2" s="765"/>
      <c r="J2" s="765"/>
      <c r="K2" s="765"/>
    </row>
    <row r="3" spans="1:11" ht="16.5" customHeight="1">
      <c r="A3" s="766" t="s">
        <v>435</v>
      </c>
      <c r="B3" s="618"/>
      <c r="C3" s="618"/>
      <c r="D3" s="618"/>
      <c r="E3" s="618"/>
      <c r="F3" s="618"/>
      <c r="G3" s="618"/>
      <c r="H3" s="618"/>
      <c r="I3" s="632"/>
      <c r="J3" s="767"/>
      <c r="K3" s="136"/>
    </row>
    <row r="4" spans="1:11" ht="16.5" customHeight="1">
      <c r="A4" s="745" t="s">
        <v>439</v>
      </c>
      <c r="B4" s="746"/>
      <c r="C4" s="746"/>
      <c r="D4" s="746"/>
      <c r="E4" s="746"/>
      <c r="F4" s="746"/>
      <c r="G4" s="746"/>
      <c r="H4" s="746"/>
      <c r="I4" s="501"/>
      <c r="J4" s="593"/>
      <c r="K4" s="141"/>
    </row>
    <row r="5" spans="1:11" ht="16.5" customHeight="1">
      <c r="A5" s="745" t="s">
        <v>538</v>
      </c>
      <c r="B5" s="746"/>
      <c r="C5" s="746"/>
      <c r="D5" s="746"/>
      <c r="E5" s="746"/>
      <c r="F5" s="746"/>
      <c r="G5" s="746"/>
      <c r="H5" s="746"/>
      <c r="I5" s="501"/>
      <c r="J5" s="593"/>
      <c r="K5" s="141"/>
    </row>
    <row r="6" spans="1:11" ht="16.5" customHeight="1">
      <c r="A6" s="745" t="s">
        <v>539</v>
      </c>
      <c r="B6" s="746"/>
      <c r="C6" s="746"/>
      <c r="D6" s="746"/>
      <c r="E6" s="746"/>
      <c r="F6" s="746"/>
      <c r="G6" s="746"/>
      <c r="H6" s="746"/>
      <c r="I6" s="501"/>
      <c r="J6" s="593"/>
      <c r="K6" s="141"/>
    </row>
    <row r="7" spans="1:11" ht="16.5" customHeight="1">
      <c r="A7" s="745" t="s">
        <v>644</v>
      </c>
      <c r="B7" s="746"/>
      <c r="C7" s="746"/>
      <c r="D7" s="746"/>
      <c r="E7" s="746"/>
      <c r="F7" s="746"/>
      <c r="G7" s="746"/>
      <c r="H7" s="746"/>
      <c r="I7" s="501"/>
      <c r="J7" s="593"/>
      <c r="K7" s="141"/>
    </row>
    <row r="8" spans="1:11" ht="16.5" customHeight="1">
      <c r="A8" s="745" t="s">
        <v>540</v>
      </c>
      <c r="B8" s="746"/>
      <c r="C8" s="746"/>
      <c r="D8" s="746"/>
      <c r="E8" s="746"/>
      <c r="F8" s="746"/>
      <c r="G8" s="746"/>
      <c r="H8" s="746"/>
      <c r="I8" s="501"/>
      <c r="J8" s="593"/>
      <c r="K8" s="141"/>
    </row>
    <row r="9" spans="1:11" ht="24" customHeight="1">
      <c r="A9" s="745" t="s">
        <v>33</v>
      </c>
      <c r="B9" s="746"/>
      <c r="C9" s="746"/>
      <c r="D9" s="746"/>
      <c r="E9" s="746"/>
      <c r="F9" s="746"/>
      <c r="G9" s="746"/>
      <c r="H9" s="746"/>
      <c r="I9" s="501"/>
      <c r="J9" s="593"/>
      <c r="K9" s="141"/>
    </row>
    <row r="10" spans="1:11" ht="16.5" customHeight="1">
      <c r="A10" s="745" t="s">
        <v>528</v>
      </c>
      <c r="B10" s="746"/>
      <c r="C10" s="746"/>
      <c r="D10" s="746"/>
      <c r="E10" s="746"/>
      <c r="F10" s="746"/>
      <c r="G10" s="746"/>
      <c r="H10" s="746"/>
      <c r="I10" s="501"/>
      <c r="J10" s="593"/>
      <c r="K10" s="141"/>
    </row>
    <row r="11" spans="1:11" ht="16.5" customHeight="1">
      <c r="A11" s="745" t="s">
        <v>481</v>
      </c>
      <c r="B11" s="746"/>
      <c r="C11" s="746"/>
      <c r="D11" s="746"/>
      <c r="E11" s="746"/>
      <c r="F11" s="746"/>
      <c r="G11" s="746"/>
      <c r="H11" s="746"/>
      <c r="I11" s="501"/>
      <c r="J11" s="593"/>
      <c r="K11" s="141"/>
    </row>
    <row r="12" spans="1:11" ht="16.5" customHeight="1">
      <c r="A12" s="745" t="s">
        <v>359</v>
      </c>
      <c r="B12" s="746"/>
      <c r="C12" s="746"/>
      <c r="D12" s="746"/>
      <c r="E12" s="746"/>
      <c r="F12" s="746"/>
      <c r="G12" s="746"/>
      <c r="H12" s="746"/>
      <c r="I12" s="501"/>
      <c r="J12" s="593"/>
      <c r="K12" s="141"/>
    </row>
    <row r="13" spans="1:11" ht="16.5" customHeight="1">
      <c r="A13" s="745" t="s">
        <v>381</v>
      </c>
      <c r="B13" s="746"/>
      <c r="C13" s="746"/>
      <c r="D13" s="746"/>
      <c r="E13" s="746"/>
      <c r="F13" s="746"/>
      <c r="G13" s="746"/>
      <c r="H13" s="746"/>
      <c r="I13" s="501"/>
      <c r="J13" s="593"/>
      <c r="K13" s="141"/>
    </row>
    <row r="14" spans="1:11" ht="16.5" customHeight="1">
      <c r="A14" s="745" t="s">
        <v>529</v>
      </c>
      <c r="B14" s="746"/>
      <c r="C14" s="746"/>
      <c r="D14" s="746"/>
      <c r="E14" s="746"/>
      <c r="F14" s="746"/>
      <c r="G14" s="746"/>
      <c r="H14" s="746"/>
      <c r="I14" s="501"/>
      <c r="J14" s="593"/>
      <c r="K14" s="141"/>
    </row>
    <row r="15" spans="1:11" ht="16.5" customHeight="1">
      <c r="A15" s="745" t="s">
        <v>440</v>
      </c>
      <c r="B15" s="746"/>
      <c r="C15" s="746"/>
      <c r="D15" s="746"/>
      <c r="E15" s="746"/>
      <c r="F15" s="746"/>
      <c r="G15" s="746"/>
      <c r="H15" s="746"/>
      <c r="I15" s="501"/>
      <c r="J15" s="593"/>
      <c r="K15" s="141"/>
    </row>
    <row r="16" spans="1:11" ht="16.5" customHeight="1" thickBot="1">
      <c r="A16" s="759" t="s">
        <v>441</v>
      </c>
      <c r="B16" s="760"/>
      <c r="C16" s="760"/>
      <c r="D16" s="760"/>
      <c r="E16" s="760"/>
      <c r="F16" s="760"/>
      <c r="G16" s="760"/>
      <c r="H16" s="760"/>
      <c r="I16" s="419"/>
      <c r="J16" s="761"/>
      <c r="K16" s="140">
        <f>SUM(K4:K15)</f>
        <v>0</v>
      </c>
    </row>
    <row r="17" spans="1:11" ht="9" customHeight="1" thickBot="1">
      <c r="A17" s="792"/>
      <c r="B17" s="792"/>
      <c r="C17" s="792"/>
      <c r="D17" s="792"/>
      <c r="E17" s="792"/>
      <c r="F17" s="792"/>
      <c r="G17" s="792"/>
      <c r="H17" s="792"/>
      <c r="I17" s="792"/>
      <c r="J17" s="792"/>
      <c r="K17" s="792"/>
    </row>
    <row r="18" spans="1:11" ht="9" customHeight="1">
      <c r="A18" s="794"/>
      <c r="B18" s="450"/>
      <c r="C18" s="450"/>
      <c r="D18" s="450"/>
      <c r="E18" s="450"/>
      <c r="F18" s="450"/>
      <c r="G18" s="450"/>
      <c r="H18" s="450"/>
      <c r="I18" s="450"/>
      <c r="J18" s="450"/>
      <c r="K18" s="450"/>
    </row>
    <row r="19" spans="1:11" ht="15" customHeight="1">
      <c r="A19" s="786" t="s">
        <v>371</v>
      </c>
      <c r="B19" s="787"/>
      <c r="C19" s="787"/>
      <c r="D19" s="787"/>
      <c r="E19" s="787"/>
      <c r="F19" s="787"/>
      <c r="G19" s="787"/>
      <c r="H19" s="787"/>
      <c r="I19" s="787"/>
      <c r="J19" s="787"/>
      <c r="K19" s="787"/>
    </row>
    <row r="20" spans="1:11" ht="9" customHeight="1" thickBot="1">
      <c r="A20" s="793"/>
      <c r="B20" s="450"/>
      <c r="C20" s="450"/>
      <c r="D20" s="450"/>
      <c r="E20" s="450"/>
      <c r="F20" s="450"/>
      <c r="G20" s="450"/>
      <c r="H20" s="450"/>
      <c r="I20" s="450"/>
      <c r="J20" s="450"/>
      <c r="K20" s="450"/>
    </row>
    <row r="21" spans="1:11" ht="24" customHeight="1" thickBot="1">
      <c r="A21" s="113" t="s">
        <v>459</v>
      </c>
      <c r="B21" s="114" t="s">
        <v>401</v>
      </c>
      <c r="C21" s="809">
        <f ca="1">+TODAY()</f>
        <v>39882</v>
      </c>
      <c r="D21" s="810"/>
      <c r="E21" s="747"/>
      <c r="F21" s="748"/>
      <c r="G21" s="805"/>
      <c r="H21" s="806"/>
      <c r="I21" s="807"/>
      <c r="J21" s="807"/>
      <c r="K21" s="808"/>
    </row>
    <row r="22" spans="1:11" ht="9.75" customHeight="1">
      <c r="A22" s="564"/>
      <c r="B22" s="758"/>
      <c r="C22" s="758"/>
      <c r="D22" s="758"/>
      <c r="E22" s="758"/>
      <c r="F22" s="758"/>
      <c r="G22" s="803" t="s">
        <v>602</v>
      </c>
      <c r="H22" s="804"/>
      <c r="I22" s="804"/>
      <c r="J22" s="804"/>
      <c r="K22" s="804"/>
    </row>
    <row r="23" spans="1:11" ht="15" customHeight="1" thickBot="1">
      <c r="A23" s="564" t="s">
        <v>382</v>
      </c>
      <c r="B23" s="450"/>
      <c r="C23" s="450"/>
      <c r="D23" s="450"/>
      <c r="E23" s="450"/>
      <c r="F23" s="450"/>
      <c r="G23" s="450"/>
      <c r="H23" s="450"/>
      <c r="I23" s="450"/>
      <c r="J23" s="450"/>
      <c r="K23" s="450"/>
    </row>
    <row r="24" spans="1:11" ht="24" customHeight="1">
      <c r="A24" s="220" t="s">
        <v>480</v>
      </c>
      <c r="B24" s="756"/>
      <c r="C24" s="756"/>
      <c r="D24" s="757"/>
      <c r="E24" s="223" t="s">
        <v>399</v>
      </c>
      <c r="F24" s="756"/>
      <c r="G24" s="757"/>
      <c r="H24" s="752" t="s">
        <v>400</v>
      </c>
      <c r="I24" s="753"/>
      <c r="J24" s="754"/>
      <c r="K24" s="755"/>
    </row>
    <row r="25" spans="1:11" ht="25.5" customHeight="1" thickBot="1">
      <c r="A25" s="221" t="s">
        <v>374</v>
      </c>
      <c r="B25" s="172"/>
      <c r="C25" s="222" t="s">
        <v>373</v>
      </c>
      <c r="D25" s="171"/>
      <c r="E25" s="224" t="s">
        <v>375</v>
      </c>
      <c r="F25" s="749"/>
      <c r="G25" s="750"/>
      <c r="H25" s="751"/>
      <c r="I25" s="789" t="s">
        <v>402</v>
      </c>
      <c r="J25" s="790"/>
      <c r="K25" s="115"/>
    </row>
    <row r="26" spans="1:11" ht="9.75" customHeight="1">
      <c r="A26" s="794"/>
      <c r="B26" s="450"/>
      <c r="C26" s="450"/>
      <c r="D26" s="450"/>
      <c r="E26" s="450"/>
      <c r="F26" s="450"/>
      <c r="G26" s="450"/>
      <c r="H26" s="450"/>
      <c r="I26" s="450"/>
      <c r="J26" s="450"/>
      <c r="K26" s="450"/>
    </row>
    <row r="27" spans="1:11" s="170" customFormat="1" ht="18" customHeight="1">
      <c r="A27" s="800" t="s">
        <v>372</v>
      </c>
      <c r="B27" s="801"/>
      <c r="C27" s="801"/>
      <c r="D27" s="801"/>
      <c r="E27" s="801"/>
      <c r="F27" s="801"/>
      <c r="G27" s="802"/>
      <c r="H27" s="797"/>
      <c r="I27" s="798"/>
      <c r="J27" s="799"/>
      <c r="K27" s="169"/>
    </row>
    <row r="28" spans="1:11" ht="9.75" customHeight="1">
      <c r="A28" s="794"/>
      <c r="B28" s="450"/>
      <c r="C28" s="450"/>
      <c r="D28" s="450"/>
      <c r="E28" s="450"/>
      <c r="F28" s="450"/>
      <c r="G28" s="450"/>
      <c r="H28" s="450"/>
      <c r="I28" s="450"/>
      <c r="J28" s="450"/>
      <c r="K28" s="450"/>
    </row>
    <row r="29" spans="1:11" ht="15" customHeight="1">
      <c r="A29" s="564" t="s">
        <v>150</v>
      </c>
      <c r="B29" s="565"/>
      <c r="C29" s="565"/>
      <c r="D29" s="565"/>
      <c r="E29" s="565"/>
      <c r="F29" s="565"/>
      <c r="G29" s="565"/>
      <c r="H29" s="565"/>
      <c r="I29" s="565"/>
      <c r="J29" s="565"/>
      <c r="K29" s="565"/>
    </row>
    <row r="30" spans="1:11" s="30" customFormat="1" ht="18" customHeight="1">
      <c r="A30" s="28" t="s">
        <v>34</v>
      </c>
      <c r="B30" s="28"/>
      <c r="C30" s="404"/>
      <c r="D30" s="135"/>
      <c r="E30" s="28" t="s">
        <v>403</v>
      </c>
      <c r="F30" s="405"/>
      <c r="G30" s="135"/>
      <c r="H30" s="28" t="s">
        <v>603</v>
      </c>
      <c r="I30" s="29"/>
      <c r="J30" s="29"/>
      <c r="K30" s="29"/>
    </row>
    <row r="31" spans="1:11" s="30" customFormat="1" ht="18" customHeight="1">
      <c r="A31" s="28" t="s">
        <v>35</v>
      </c>
      <c r="B31" s="28"/>
      <c r="C31" s="28"/>
      <c r="D31" s="733"/>
      <c r="E31" s="734"/>
      <c r="F31" s="735"/>
      <c r="G31" s="731" t="s">
        <v>468</v>
      </c>
      <c r="H31" s="732"/>
      <c r="I31" s="733"/>
      <c r="J31" s="734"/>
      <c r="K31" s="735"/>
    </row>
    <row r="32" spans="1:11" s="30" customFormat="1" ht="18" customHeight="1">
      <c r="A32" s="28"/>
      <c r="B32" s="28"/>
      <c r="C32" s="28"/>
      <c r="D32" s="28"/>
      <c r="E32" s="28"/>
      <c r="F32" s="116"/>
      <c r="G32" s="31"/>
      <c r="H32" s="31"/>
      <c r="I32" s="116"/>
      <c r="J32" s="116"/>
      <c r="K32" s="116"/>
    </row>
    <row r="33" spans="1:11" s="30" customFormat="1" ht="18" customHeight="1">
      <c r="A33" s="28"/>
      <c r="B33" s="28"/>
      <c r="C33" s="28"/>
      <c r="D33" s="27"/>
      <c r="E33" s="27"/>
      <c r="F33" s="32"/>
      <c r="G33" s="33"/>
      <c r="H33" s="117" t="s">
        <v>479</v>
      </c>
      <c r="I33" s="733"/>
      <c r="J33" s="734"/>
      <c r="K33" s="735"/>
    </row>
    <row r="34" spans="1:11" s="30" customFormat="1" ht="9" customHeight="1" thickBot="1">
      <c r="A34" s="28"/>
      <c r="B34" s="28"/>
      <c r="C34" s="28"/>
      <c r="D34" s="28"/>
      <c r="E34" s="28"/>
      <c r="F34" s="116"/>
      <c r="G34" s="31"/>
      <c r="H34" s="31"/>
      <c r="I34" s="116"/>
      <c r="J34" s="116"/>
      <c r="K34" s="116"/>
    </row>
    <row r="35" spans="1:11" s="30" customFormat="1" ht="18" customHeight="1">
      <c r="A35" s="736" t="s">
        <v>404</v>
      </c>
      <c r="B35" s="737"/>
      <c r="C35" s="737"/>
      <c r="D35" s="737"/>
      <c r="E35" s="737"/>
      <c r="F35" s="737"/>
      <c r="G35" s="737"/>
      <c r="H35" s="737"/>
      <c r="I35" s="737"/>
      <c r="J35" s="737"/>
      <c r="K35" s="738"/>
    </row>
    <row r="36" spans="1:11" s="30" customFormat="1" ht="18" customHeight="1">
      <c r="A36" s="739" t="s">
        <v>604</v>
      </c>
      <c r="B36" s="740"/>
      <c r="C36" s="740"/>
      <c r="D36" s="740"/>
      <c r="E36" s="740"/>
      <c r="F36" s="740"/>
      <c r="G36" s="740"/>
      <c r="H36" s="740"/>
      <c r="I36" s="740"/>
      <c r="J36" s="740"/>
      <c r="K36" s="741"/>
    </row>
    <row r="37" spans="1:11" s="30" customFormat="1" ht="18" customHeight="1">
      <c r="A37" s="739" t="s">
        <v>530</v>
      </c>
      <c r="B37" s="450"/>
      <c r="C37" s="156"/>
      <c r="D37" s="742">
        <f>MAX(-DAP3!D45,0)</f>
        <v>0</v>
      </c>
      <c r="E37" s="743"/>
      <c r="F37" s="743"/>
      <c r="G37" s="743"/>
      <c r="H37" s="743"/>
      <c r="I37" s="743"/>
      <c r="J37" s="744"/>
      <c r="K37" s="157" t="s">
        <v>585</v>
      </c>
    </row>
    <row r="38" spans="1:11" s="30" customFormat="1" ht="18" customHeight="1">
      <c r="A38" s="739" t="s">
        <v>586</v>
      </c>
      <c r="B38" s="450"/>
      <c r="C38" s="156"/>
      <c r="D38" s="788" t="str">
        <f>IF(D37=0," ",+CONCATENATE(DAP1!G29," ",DAP1!L29,", ",DAP1!B29))</f>
        <v> </v>
      </c>
      <c r="E38" s="788"/>
      <c r="F38" s="788"/>
      <c r="G38" s="788"/>
      <c r="H38" s="788"/>
      <c r="I38" s="788"/>
      <c r="J38" s="788"/>
      <c r="K38" s="157"/>
    </row>
    <row r="39" spans="1:11" s="30" customFormat="1" ht="18" customHeight="1">
      <c r="A39" s="155" t="s">
        <v>623</v>
      </c>
      <c r="B39" s="156"/>
      <c r="C39" s="156"/>
      <c r="D39" s="791"/>
      <c r="E39" s="791"/>
      <c r="F39" s="156" t="s">
        <v>624</v>
      </c>
      <c r="G39" s="791"/>
      <c r="H39" s="791"/>
      <c r="I39" s="791"/>
      <c r="J39" s="791"/>
      <c r="K39" s="157"/>
    </row>
    <row r="40" spans="1:11" s="30" customFormat="1" ht="18" customHeight="1">
      <c r="A40" s="155" t="s">
        <v>625</v>
      </c>
      <c r="B40" s="784"/>
      <c r="C40" s="784"/>
      <c r="D40" s="784"/>
      <c r="E40" s="740" t="s">
        <v>626</v>
      </c>
      <c r="F40" s="740"/>
      <c r="G40" s="740"/>
      <c r="H40" s="785"/>
      <c r="I40" s="785"/>
      <c r="J40" s="785"/>
      <c r="K40" s="157"/>
    </row>
    <row r="41" spans="1:11" s="30" customFormat="1" ht="18" customHeight="1">
      <c r="A41" s="155" t="s">
        <v>606</v>
      </c>
      <c r="B41" s="795" t="str">
        <f>+CONCATENATE(DAP1!B26," ",DAP1!J26)</f>
        <v> </v>
      </c>
      <c r="C41" s="795"/>
      <c r="D41" s="796" t="s">
        <v>605</v>
      </c>
      <c r="E41" s="566"/>
      <c r="F41" s="566"/>
      <c r="G41" s="566"/>
      <c r="H41" s="791" t="s">
        <v>585</v>
      </c>
      <c r="I41" s="791"/>
      <c r="J41" s="791"/>
      <c r="K41" s="157"/>
    </row>
    <row r="42" spans="1:11" s="30" customFormat="1" ht="18" customHeight="1" thickBot="1">
      <c r="A42" s="772" t="s">
        <v>448</v>
      </c>
      <c r="B42" s="773"/>
      <c r="C42" s="773"/>
      <c r="D42" s="773"/>
      <c r="E42" s="773"/>
      <c r="F42" s="773"/>
      <c r="G42" s="773"/>
      <c r="H42" s="773"/>
      <c r="I42" s="773"/>
      <c r="J42" s="773"/>
      <c r="K42" s="774"/>
    </row>
    <row r="43" spans="1:11" s="30" customFormat="1" ht="15" customHeight="1">
      <c r="A43" s="564" t="s">
        <v>150</v>
      </c>
      <c r="B43" s="565"/>
      <c r="C43" s="565"/>
      <c r="D43" s="565"/>
      <c r="E43" s="565"/>
      <c r="F43" s="565"/>
      <c r="G43" s="565"/>
      <c r="H43" s="565"/>
      <c r="I43" s="565"/>
      <c r="J43" s="565"/>
      <c r="K43" s="565"/>
    </row>
    <row r="44" spans="1:11" s="30" customFormat="1" ht="13.5" customHeight="1">
      <c r="A44" s="783"/>
      <c r="B44" s="450"/>
      <c r="C44" s="450"/>
      <c r="D44" s="450"/>
      <c r="E44" s="450"/>
      <c r="F44" s="493"/>
      <c r="G44" s="775" t="s">
        <v>1</v>
      </c>
      <c r="H44" s="776"/>
      <c r="I44" s="776"/>
      <c r="J44" s="776"/>
      <c r="K44" s="777"/>
    </row>
    <row r="45" spans="1:11" s="30" customFormat="1" ht="13.5" customHeight="1">
      <c r="A45" s="450"/>
      <c r="B45" s="450"/>
      <c r="C45" s="450"/>
      <c r="D45" s="450"/>
      <c r="E45" s="450"/>
      <c r="F45" s="493"/>
      <c r="G45" s="778"/>
      <c r="H45" s="758"/>
      <c r="I45" s="758"/>
      <c r="J45" s="758"/>
      <c r="K45" s="779"/>
    </row>
    <row r="46" spans="1:11" s="30" customFormat="1" ht="13.5" customHeight="1">
      <c r="A46" s="450"/>
      <c r="B46" s="450"/>
      <c r="C46" s="450"/>
      <c r="D46" s="450"/>
      <c r="E46" s="450"/>
      <c r="F46" s="493"/>
      <c r="G46" s="778"/>
      <c r="H46" s="758"/>
      <c r="I46" s="758"/>
      <c r="J46" s="758"/>
      <c r="K46" s="779"/>
    </row>
    <row r="47" spans="1:11" s="30" customFormat="1" ht="13.5" customHeight="1">
      <c r="A47" s="450"/>
      <c r="B47" s="450"/>
      <c r="C47" s="450"/>
      <c r="D47" s="450"/>
      <c r="E47" s="450"/>
      <c r="F47" s="493"/>
      <c r="G47" s="780"/>
      <c r="H47" s="781"/>
      <c r="I47" s="781"/>
      <c r="J47" s="781"/>
      <c r="K47" s="782"/>
    </row>
    <row r="48" spans="1:11" s="30" customFormat="1" ht="9.75" customHeight="1">
      <c r="A48" s="770" t="s">
        <v>434</v>
      </c>
      <c r="B48" s="771"/>
      <c r="C48" s="771"/>
      <c r="D48" s="771"/>
      <c r="E48" s="771"/>
      <c r="F48" s="771"/>
      <c r="G48" s="771"/>
      <c r="H48" s="771"/>
      <c r="I48" s="771"/>
      <c r="J48" s="771"/>
      <c r="K48" s="771"/>
    </row>
    <row r="49" spans="1:11" s="30" customFormat="1" ht="19.5" customHeight="1">
      <c r="A49" s="768" t="s">
        <v>541</v>
      </c>
      <c r="B49" s="769"/>
      <c r="C49" s="769"/>
      <c r="D49" s="769"/>
      <c r="E49" s="769"/>
      <c r="F49" s="769"/>
      <c r="G49" s="769"/>
      <c r="H49" s="769"/>
      <c r="I49" s="769"/>
      <c r="J49" s="769"/>
      <c r="K49" s="769"/>
    </row>
    <row r="50" spans="1:11" ht="12.75">
      <c r="A50" s="728" t="str">
        <f>+DAP1!A44:L44</f>
        <v>Formulář zpracovala ASPEKT HM, daňová, účetní a auditorská kancelář, www.danovapriznani.cz, business.center.cz</v>
      </c>
      <c r="B50" s="729"/>
      <c r="C50" s="729"/>
      <c r="D50" s="729"/>
      <c r="E50" s="729"/>
      <c r="F50" s="729"/>
      <c r="G50" s="729"/>
      <c r="H50" s="729"/>
      <c r="I50" s="729"/>
      <c r="J50" s="729"/>
      <c r="K50" s="730"/>
    </row>
    <row r="51" spans="1:11" ht="12.75">
      <c r="A51" s="726">
        <v>4</v>
      </c>
      <c r="B51" s="726"/>
      <c r="C51" s="726"/>
      <c r="D51" s="726"/>
      <c r="E51" s="726"/>
      <c r="F51" s="726"/>
      <c r="G51" s="726"/>
      <c r="H51" s="726"/>
      <c r="I51" s="726"/>
      <c r="J51" s="726"/>
      <c r="K51" s="727"/>
    </row>
  </sheetData>
  <sheetProtection password="EF65" sheet="1" objects="1" scenarios="1"/>
  <mergeCells count="63">
    <mergeCell ref="A10:J10"/>
    <mergeCell ref="A14:J14"/>
    <mergeCell ref="A28:K28"/>
    <mergeCell ref="H27:J27"/>
    <mergeCell ref="A27:G27"/>
    <mergeCell ref="A26:K26"/>
    <mergeCell ref="G22:K22"/>
    <mergeCell ref="G21:K21"/>
    <mergeCell ref="C21:D21"/>
    <mergeCell ref="B41:C41"/>
    <mergeCell ref="D41:G41"/>
    <mergeCell ref="H41:J41"/>
    <mergeCell ref="D39:E39"/>
    <mergeCell ref="A8:J8"/>
    <mergeCell ref="G39:J39"/>
    <mergeCell ref="A17:K17"/>
    <mergeCell ref="A9:J9"/>
    <mergeCell ref="A23:K23"/>
    <mergeCell ref="B24:D24"/>
    <mergeCell ref="A20:K20"/>
    <mergeCell ref="A18:K18"/>
    <mergeCell ref="A13:J13"/>
    <mergeCell ref="A12:J12"/>
    <mergeCell ref="A7:J7"/>
    <mergeCell ref="B40:D40"/>
    <mergeCell ref="E40:G40"/>
    <mergeCell ref="H40:J40"/>
    <mergeCell ref="A19:K19"/>
    <mergeCell ref="A29:K29"/>
    <mergeCell ref="A38:B38"/>
    <mergeCell ref="D38:J38"/>
    <mergeCell ref="I25:J25"/>
    <mergeCell ref="A11:J11"/>
    <mergeCell ref="A49:K49"/>
    <mergeCell ref="A48:K48"/>
    <mergeCell ref="A42:K42"/>
    <mergeCell ref="A43:K43"/>
    <mergeCell ref="G44:K47"/>
    <mergeCell ref="A44:F47"/>
    <mergeCell ref="A1:K1"/>
    <mergeCell ref="A2:K2"/>
    <mergeCell ref="A3:J3"/>
    <mergeCell ref="A4:J4"/>
    <mergeCell ref="A5:J5"/>
    <mergeCell ref="A6:J6"/>
    <mergeCell ref="E21:F21"/>
    <mergeCell ref="F25:H25"/>
    <mergeCell ref="H24:I24"/>
    <mergeCell ref="J24:K24"/>
    <mergeCell ref="F24:G24"/>
    <mergeCell ref="A22:F22"/>
    <mergeCell ref="A15:J15"/>
    <mergeCell ref="A16:J16"/>
    <mergeCell ref="A51:K51"/>
    <mergeCell ref="A50:K50"/>
    <mergeCell ref="G31:H31"/>
    <mergeCell ref="D31:F31"/>
    <mergeCell ref="I31:K31"/>
    <mergeCell ref="I33:K33"/>
    <mergeCell ref="A35:K35"/>
    <mergeCell ref="A37:B37"/>
    <mergeCell ref="A36:K36"/>
    <mergeCell ref="D37:J37"/>
  </mergeCells>
  <printOptions horizontalCentered="1" verticalCentered="1"/>
  <pageMargins left="0.1968503937007874" right="0.1968503937007874" top="0.3937007874015748" bottom="0.3937007874015748" header="0.5118110236220472" footer="0.5118110236220472"/>
  <pageSetup fitToHeight="1" fitToWidth="1" horizontalDpi="300" verticalDpi="300" orientation="portrait" paperSize="9" scale="99" r:id="rId1"/>
</worksheet>
</file>

<file path=xl/worksheets/sheet6.xml><?xml version="1.0" encoding="utf-8"?>
<worksheet xmlns="http://schemas.openxmlformats.org/spreadsheetml/2006/main" xmlns:r="http://schemas.openxmlformats.org/officeDocument/2006/relationships">
  <dimension ref="A1:E48"/>
  <sheetViews>
    <sheetView workbookViewId="0" topLeftCell="A1">
      <selection activeCell="B6" sqref="B6"/>
    </sheetView>
  </sheetViews>
  <sheetFormatPr defaultColWidth="9.140625" defaultRowHeight="12.75"/>
  <cols>
    <col min="1" max="1" width="37.140625" style="75" customWidth="1"/>
    <col min="2" max="3" width="29.8515625" style="75" customWidth="1"/>
    <col min="4" max="16384" width="9.140625" style="75" customWidth="1"/>
  </cols>
  <sheetData>
    <row r="1" spans="1:5" ht="18">
      <c r="A1" s="816" t="s">
        <v>645</v>
      </c>
      <c r="B1" s="816"/>
      <c r="C1" s="816"/>
      <c r="D1" s="76"/>
      <c r="E1" s="76"/>
    </row>
    <row r="2" spans="1:5" ht="15.75">
      <c r="A2" s="817" t="s">
        <v>200</v>
      </c>
      <c r="B2" s="817"/>
      <c r="C2" s="817"/>
      <c r="D2" s="76"/>
      <c r="E2" s="76"/>
    </row>
    <row r="3" spans="1:5" ht="12.75">
      <c r="A3" s="818"/>
      <c r="B3" s="818"/>
      <c r="C3" s="818"/>
      <c r="D3" s="76"/>
      <c r="E3" s="76"/>
    </row>
    <row r="4" spans="1:5" ht="16.5" thickBot="1">
      <c r="A4" s="77" t="s">
        <v>283</v>
      </c>
      <c r="B4" s="813" t="str">
        <f>+CONCATENATE(DAP1!B27," ",DAP1!J26," ",DAP1!B26)</f>
        <v>  </v>
      </c>
      <c r="C4" s="814"/>
      <c r="D4" s="76"/>
      <c r="E4" s="76"/>
    </row>
    <row r="5" spans="1:5" ht="15.75" customHeight="1" thickBot="1">
      <c r="A5" s="78" t="s">
        <v>284</v>
      </c>
      <c r="B5" s="79" t="s">
        <v>285</v>
      </c>
      <c r="C5" s="80" t="s">
        <v>286</v>
      </c>
      <c r="D5" s="76"/>
      <c r="E5" s="76"/>
    </row>
    <row r="6" spans="1:5" ht="15.75" customHeight="1">
      <c r="A6" s="81" t="s">
        <v>287</v>
      </c>
      <c r="B6" s="255">
        <v>0</v>
      </c>
      <c r="C6" s="256">
        <v>0</v>
      </c>
      <c r="D6" s="76"/>
      <c r="E6" s="76"/>
    </row>
    <row r="7" spans="1:5" ht="15.75" customHeight="1">
      <c r="A7" s="82" t="s">
        <v>356</v>
      </c>
      <c r="B7" s="257">
        <v>0</v>
      </c>
      <c r="C7" s="258">
        <v>0</v>
      </c>
      <c r="D7" s="76"/>
      <c r="E7" s="76"/>
    </row>
    <row r="8" spans="1:5" ht="15.75" customHeight="1">
      <c r="A8" s="82" t="s">
        <v>173</v>
      </c>
      <c r="B8" s="257">
        <v>0</v>
      </c>
      <c r="C8" s="258">
        <v>0</v>
      </c>
      <c r="D8" s="76"/>
      <c r="E8" s="76"/>
    </row>
    <row r="9" spans="1:5" ht="15.75" customHeight="1">
      <c r="A9" s="82" t="s">
        <v>174</v>
      </c>
      <c r="B9" s="257">
        <v>0</v>
      </c>
      <c r="C9" s="258">
        <v>0</v>
      </c>
      <c r="D9" s="76"/>
      <c r="E9" s="76"/>
    </row>
    <row r="10" spans="1:5" ht="15.75" customHeight="1">
      <c r="A10" s="82" t="s">
        <v>357</v>
      </c>
      <c r="B10" s="257">
        <v>0</v>
      </c>
      <c r="C10" s="258">
        <v>0</v>
      </c>
      <c r="D10" s="76"/>
      <c r="E10" s="76"/>
    </row>
    <row r="11" spans="1:5" ht="15.75" customHeight="1">
      <c r="A11" s="82" t="s">
        <v>445</v>
      </c>
      <c r="B11" s="257">
        <v>0</v>
      </c>
      <c r="C11" s="258">
        <v>0</v>
      </c>
      <c r="D11" s="76"/>
      <c r="E11" s="76"/>
    </row>
    <row r="12" spans="1:5" ht="15.75" customHeight="1">
      <c r="A12" s="82" t="s">
        <v>449</v>
      </c>
      <c r="B12" s="257">
        <v>0</v>
      </c>
      <c r="C12" s="258">
        <v>0</v>
      </c>
      <c r="D12" s="76"/>
      <c r="E12" s="76"/>
    </row>
    <row r="13" spans="1:5" ht="15.75" customHeight="1">
      <c r="A13" s="82" t="s">
        <v>450</v>
      </c>
      <c r="B13" s="257">
        <v>0</v>
      </c>
      <c r="C13" s="258">
        <v>0</v>
      </c>
      <c r="D13" s="76"/>
      <c r="E13" s="76"/>
    </row>
    <row r="14" spans="1:5" ht="15.75" customHeight="1">
      <c r="A14" s="82" t="s">
        <v>288</v>
      </c>
      <c r="B14" s="257">
        <v>0</v>
      </c>
      <c r="C14" s="258">
        <v>0</v>
      </c>
      <c r="D14" s="76"/>
      <c r="E14" s="76"/>
    </row>
    <row r="15" spans="1:5" ht="15.75" customHeight="1">
      <c r="A15" s="83" t="s">
        <v>289</v>
      </c>
      <c r="B15" s="259">
        <f>SUM(B6:B14)</f>
        <v>0</v>
      </c>
      <c r="C15" s="260">
        <f>SUM(C6:C14)</f>
        <v>0</v>
      </c>
      <c r="D15" s="76"/>
      <c r="E15" s="76"/>
    </row>
    <row r="16" spans="1:5" ht="15.75" customHeight="1" thickBot="1">
      <c r="A16" s="84" t="s">
        <v>290</v>
      </c>
      <c r="B16" s="261">
        <f>SUM(B6:B15)</f>
        <v>0</v>
      </c>
      <c r="C16" s="262">
        <f>SUM(C6:C15)</f>
        <v>0</v>
      </c>
      <c r="D16" s="76"/>
      <c r="E16" s="76"/>
    </row>
    <row r="17" spans="1:5" ht="15.75" customHeight="1" thickBot="1">
      <c r="A17" s="85" t="s">
        <v>291</v>
      </c>
      <c r="B17" s="263"/>
      <c r="C17" s="264"/>
      <c r="D17" s="76"/>
      <c r="E17" s="76"/>
    </row>
    <row r="18" spans="1:5" ht="15.75" customHeight="1">
      <c r="A18" s="81" t="s">
        <v>634</v>
      </c>
      <c r="B18" s="255">
        <v>0</v>
      </c>
      <c r="C18" s="256">
        <v>0</v>
      </c>
      <c r="D18" s="76"/>
      <c r="E18" s="76"/>
    </row>
    <row r="19" spans="1:5" ht="15.75" customHeight="1">
      <c r="A19" s="82" t="s">
        <v>451</v>
      </c>
      <c r="B19" s="257">
        <v>0</v>
      </c>
      <c r="C19" s="258">
        <v>0</v>
      </c>
      <c r="D19" s="76"/>
      <c r="E19" s="76"/>
    </row>
    <row r="20" spans="1:5" ht="15.75" customHeight="1">
      <c r="A20" s="82" t="s">
        <v>292</v>
      </c>
      <c r="B20" s="257">
        <v>0</v>
      </c>
      <c r="C20" s="258">
        <v>0</v>
      </c>
      <c r="D20" s="76"/>
      <c r="E20" s="76"/>
    </row>
    <row r="21" spans="1:5" ht="15.75" customHeight="1">
      <c r="A21" s="82" t="s">
        <v>175</v>
      </c>
      <c r="B21" s="257">
        <v>0</v>
      </c>
      <c r="C21" s="258">
        <v>0</v>
      </c>
      <c r="D21" s="76"/>
      <c r="E21" s="76"/>
    </row>
    <row r="22" spans="1:5" ht="15.75" customHeight="1">
      <c r="A22" s="83" t="s">
        <v>293</v>
      </c>
      <c r="B22" s="259">
        <f>SUM(B18:B21)</f>
        <v>0</v>
      </c>
      <c r="C22" s="260">
        <f>SUM(C18:C21)</f>
        <v>0</v>
      </c>
      <c r="D22" s="76"/>
      <c r="E22" s="76"/>
    </row>
    <row r="23" spans="1:5" ht="15.75" customHeight="1">
      <c r="A23" s="83" t="s">
        <v>294</v>
      </c>
      <c r="B23" s="259">
        <f>B15-B22</f>
        <v>0</v>
      </c>
      <c r="C23" s="260">
        <f>C15-C22</f>
        <v>0</v>
      </c>
      <c r="D23" s="76"/>
      <c r="E23" s="76"/>
    </row>
    <row r="24" spans="1:5" ht="15.75" customHeight="1" thickBot="1">
      <c r="A24" s="84" t="s">
        <v>290</v>
      </c>
      <c r="B24" s="261">
        <f>SUM(B18:B23)</f>
        <v>0</v>
      </c>
      <c r="C24" s="262">
        <f>SUM(C18:C23)</f>
        <v>0</v>
      </c>
      <c r="D24" s="76"/>
      <c r="E24" s="76"/>
    </row>
    <row r="25" spans="1:5" ht="15.75" customHeight="1">
      <c r="A25" s="819"/>
      <c r="B25" s="436"/>
      <c r="C25" s="436"/>
      <c r="D25" s="76"/>
      <c r="E25" s="76"/>
    </row>
    <row r="26" spans="1:5" ht="15.75" customHeight="1" thickBot="1">
      <c r="A26" s="815" t="s">
        <v>295</v>
      </c>
      <c r="B26" s="525"/>
      <c r="C26" s="525"/>
      <c r="D26" s="76"/>
      <c r="E26" s="76"/>
    </row>
    <row r="27" spans="1:3" ht="15.75" customHeight="1" thickBot="1">
      <c r="A27" s="78" t="s">
        <v>452</v>
      </c>
      <c r="B27" s="86"/>
      <c r="C27" s="87" t="s">
        <v>286</v>
      </c>
    </row>
    <row r="28" spans="1:3" ht="15.75" customHeight="1">
      <c r="A28" s="81" t="s">
        <v>296</v>
      </c>
      <c r="B28" s="88"/>
      <c r="C28" s="265">
        <v>0</v>
      </c>
    </row>
    <row r="29" spans="1:3" ht="15.75" customHeight="1">
      <c r="A29" s="82" t="s">
        <v>297</v>
      </c>
      <c r="B29" s="89"/>
      <c r="C29" s="266">
        <v>0</v>
      </c>
    </row>
    <row r="30" spans="1:3" ht="15.75" customHeight="1">
      <c r="A30" s="82" t="s">
        <v>298</v>
      </c>
      <c r="B30" s="89"/>
      <c r="C30" s="266">
        <v>0</v>
      </c>
    </row>
    <row r="31" spans="1:3" ht="15.75" customHeight="1">
      <c r="A31" s="92" t="s">
        <v>307</v>
      </c>
      <c r="B31" s="89"/>
      <c r="C31" s="266">
        <v>0</v>
      </c>
    </row>
    <row r="32" spans="1:3" ht="15.75" customHeight="1">
      <c r="A32" s="82" t="s">
        <v>299</v>
      </c>
      <c r="B32" s="89"/>
      <c r="C32" s="266">
        <v>0</v>
      </c>
    </row>
    <row r="33" spans="1:3" ht="15.75" customHeight="1">
      <c r="A33" s="94" t="s">
        <v>300</v>
      </c>
      <c r="B33" s="93"/>
      <c r="C33" s="267">
        <f>+C28+C29+C30+C32</f>
        <v>0</v>
      </c>
    </row>
    <row r="34" spans="1:3" ht="15.75" customHeight="1" thickBot="1">
      <c r="A34" s="84" t="s">
        <v>290</v>
      </c>
      <c r="B34" s="90"/>
      <c r="C34" s="268">
        <f>SUM(C28:C32)</f>
        <v>0</v>
      </c>
    </row>
    <row r="35" spans="1:3" ht="15.75" customHeight="1" thickBot="1">
      <c r="A35" s="85" t="s">
        <v>453</v>
      </c>
      <c r="B35" s="91"/>
      <c r="C35" s="269"/>
    </row>
    <row r="36" spans="1:3" ht="15.75" customHeight="1">
      <c r="A36" s="81" t="s">
        <v>301</v>
      </c>
      <c r="B36" s="88"/>
      <c r="C36" s="265">
        <v>0</v>
      </c>
    </row>
    <row r="37" spans="1:3" ht="15.75" customHeight="1">
      <c r="A37" s="82" t="s">
        <v>302</v>
      </c>
      <c r="B37" s="89"/>
      <c r="C37" s="266">
        <v>0</v>
      </c>
    </row>
    <row r="38" spans="1:3" ht="15.75" customHeight="1">
      <c r="A38" s="82" t="s">
        <v>303</v>
      </c>
      <c r="B38" s="89"/>
      <c r="C38" s="266">
        <v>0</v>
      </c>
    </row>
    <row r="39" spans="1:3" ht="15.75" customHeight="1">
      <c r="A39" s="82" t="s">
        <v>0</v>
      </c>
      <c r="B39" s="89"/>
      <c r="C39" s="266">
        <v>0</v>
      </c>
    </row>
    <row r="40" spans="1:3" ht="15.75" customHeight="1">
      <c r="A40" s="82" t="s">
        <v>304</v>
      </c>
      <c r="B40" s="89"/>
      <c r="C40" s="266">
        <v>0</v>
      </c>
    </row>
    <row r="41" spans="1:3" ht="15.75" customHeight="1">
      <c r="A41" s="82" t="s">
        <v>305</v>
      </c>
      <c r="B41" s="89"/>
      <c r="C41" s="266">
        <v>0</v>
      </c>
    </row>
    <row r="42" spans="1:3" ht="15.75" customHeight="1">
      <c r="A42" s="92" t="s">
        <v>308</v>
      </c>
      <c r="B42" s="89"/>
      <c r="C42" s="266">
        <v>0</v>
      </c>
    </row>
    <row r="43" spans="1:3" ht="15.75" customHeight="1">
      <c r="A43" s="92" t="s">
        <v>635</v>
      </c>
      <c r="B43" s="89"/>
      <c r="C43" s="266">
        <v>0</v>
      </c>
    </row>
    <row r="44" spans="1:3" ht="15.75" customHeight="1">
      <c r="A44" s="92" t="s">
        <v>633</v>
      </c>
      <c r="B44" s="89"/>
      <c r="C44" s="266">
        <v>0</v>
      </c>
    </row>
    <row r="45" spans="1:3" ht="15.75" customHeight="1">
      <c r="A45" s="94" t="s">
        <v>306</v>
      </c>
      <c r="B45" s="93"/>
      <c r="C45" s="267">
        <f>+SUM(C36:C41)</f>
        <v>0</v>
      </c>
    </row>
    <row r="46" spans="1:3" ht="15.75" customHeight="1">
      <c r="A46" s="94" t="s">
        <v>392</v>
      </c>
      <c r="B46" s="93"/>
      <c r="C46" s="267">
        <f>+C33-C45</f>
        <v>0</v>
      </c>
    </row>
    <row r="47" spans="1:3" ht="15.75" customHeight="1" thickBot="1">
      <c r="A47" s="84" t="s">
        <v>290</v>
      </c>
      <c r="B47" s="90"/>
      <c r="C47" s="268">
        <f>SUM(C36:C44)</f>
        <v>0</v>
      </c>
    </row>
    <row r="48" spans="1:3" ht="12.75">
      <c r="A48" s="811" t="str">
        <f>+DAP1!A44:L44</f>
        <v>Formulář zpracovala ASPEKT HM, daňová, účetní a auditorská kancelář, www.danovapriznani.cz, business.center.cz</v>
      </c>
      <c r="B48" s="812"/>
      <c r="C48" s="812"/>
    </row>
  </sheetData>
  <sheetProtection password="EF65" sheet="1" objects="1" scenarios="1"/>
  <mergeCells count="7">
    <mergeCell ref="A48:C48"/>
    <mergeCell ref="B4:C4"/>
    <mergeCell ref="A26:C26"/>
    <mergeCell ref="A1:C1"/>
    <mergeCell ref="A2:C2"/>
    <mergeCell ref="A3:C3"/>
    <mergeCell ref="A25:C25"/>
  </mergeCells>
  <printOptions horizontalCentered="1" verticalCentered="1"/>
  <pageMargins left="0.3937007874015748" right="0.3937007874015748" top="0.5905511811023623" bottom="0.5905511811023623"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A1:AX39"/>
  <sheetViews>
    <sheetView workbookViewId="0" topLeftCell="A4">
      <selection activeCell="C8" sqref="C8"/>
    </sheetView>
  </sheetViews>
  <sheetFormatPr defaultColWidth="9.140625" defaultRowHeight="12.75"/>
  <cols>
    <col min="1" max="1" width="3.57421875" style="1" customWidth="1"/>
    <col min="2" max="2" width="15.7109375" style="1" customWidth="1"/>
    <col min="3" max="4" width="8.7109375" style="1" customWidth="1"/>
    <col min="5" max="5" width="9.421875" style="1" customWidth="1"/>
    <col min="6" max="6" width="7.7109375" style="1" customWidth="1"/>
    <col min="7" max="11" width="8.7109375" style="1" customWidth="1"/>
    <col min="12" max="50" width="9.140625" style="3" customWidth="1"/>
    <col min="51" max="16384" width="9.140625" style="1" customWidth="1"/>
  </cols>
  <sheetData>
    <row r="1" spans="1:11" ht="18" customHeight="1" thickBot="1">
      <c r="A1" s="903" t="s">
        <v>161</v>
      </c>
      <c r="B1" s="904"/>
      <c r="C1" s="904"/>
      <c r="D1" s="904"/>
      <c r="E1" s="904"/>
      <c r="F1" s="904"/>
      <c r="G1" s="905"/>
      <c r="H1" s="120" t="s">
        <v>454</v>
      </c>
      <c r="I1" s="881">
        <f>DAP1!A7</f>
      </c>
      <c r="J1" s="882"/>
      <c r="K1" s="706"/>
    </row>
    <row r="2" spans="1:11" ht="26.25" customHeight="1">
      <c r="A2" s="870" t="s">
        <v>531</v>
      </c>
      <c r="B2" s="870"/>
      <c r="C2" s="870"/>
      <c r="D2" s="870"/>
      <c r="E2" s="870"/>
      <c r="F2" s="870"/>
      <c r="G2" s="450"/>
      <c r="H2" s="871"/>
      <c r="I2" s="871"/>
      <c r="J2" s="871"/>
      <c r="K2" s="871"/>
    </row>
    <row r="3" spans="1:11" ht="36" customHeight="1">
      <c r="A3" s="886" t="s">
        <v>345</v>
      </c>
      <c r="B3" s="887"/>
      <c r="C3" s="887"/>
      <c r="D3" s="887"/>
      <c r="E3" s="887"/>
      <c r="F3" s="887"/>
      <c r="G3" s="887"/>
      <c r="H3" s="887"/>
      <c r="I3" s="887"/>
      <c r="J3" s="887"/>
      <c r="K3" s="887"/>
    </row>
    <row r="4" spans="1:11" ht="15.75" customHeight="1">
      <c r="A4" s="906" t="s">
        <v>167</v>
      </c>
      <c r="B4" s="450"/>
      <c r="C4" s="450"/>
      <c r="D4" s="450"/>
      <c r="E4" s="450"/>
      <c r="F4" s="450"/>
      <c r="G4" s="450"/>
      <c r="H4" s="450"/>
      <c r="I4" s="450"/>
      <c r="J4" s="450"/>
      <c r="K4" s="450"/>
    </row>
    <row r="5" spans="1:11" ht="15.75" customHeight="1">
      <c r="A5" s="907" t="s">
        <v>168</v>
      </c>
      <c r="B5" s="908"/>
      <c r="C5" s="908"/>
      <c r="D5" s="908"/>
      <c r="E5" s="908"/>
      <c r="F5" s="908"/>
      <c r="G5" s="908"/>
      <c r="H5" s="908"/>
      <c r="I5" s="908"/>
      <c r="J5" s="908"/>
      <c r="K5" s="908"/>
    </row>
    <row r="6" spans="1:11" ht="9.75" customHeight="1">
      <c r="A6" s="909" t="s">
        <v>28</v>
      </c>
      <c r="B6" s="910"/>
      <c r="C6" s="910"/>
      <c r="D6" s="910"/>
      <c r="E6" s="910"/>
      <c r="F6" s="910"/>
      <c r="G6" s="910"/>
      <c r="H6" s="910"/>
      <c r="I6" s="910"/>
      <c r="J6" s="910"/>
      <c r="K6" s="910"/>
    </row>
    <row r="7" spans="1:11" ht="7.5" customHeight="1" thickBot="1">
      <c r="A7" s="909"/>
      <c r="B7" s="910"/>
      <c r="C7" s="910"/>
      <c r="D7" s="910"/>
      <c r="E7" s="910"/>
      <c r="F7" s="910"/>
      <c r="G7" s="910"/>
      <c r="H7" s="910"/>
      <c r="I7" s="910"/>
      <c r="J7" s="910"/>
      <c r="K7" s="910"/>
    </row>
    <row r="8" spans="1:50" s="160" customFormat="1" ht="24" customHeight="1" thickBot="1">
      <c r="A8" s="876" t="s">
        <v>607</v>
      </c>
      <c r="B8" s="883"/>
      <c r="C8" s="142"/>
      <c r="D8" s="158"/>
      <c r="E8" s="876" t="s">
        <v>646</v>
      </c>
      <c r="F8" s="888"/>
      <c r="G8" s="142"/>
      <c r="H8" s="158"/>
      <c r="I8" s="876" t="s">
        <v>166</v>
      </c>
      <c r="J8" s="877"/>
      <c r="K8" s="142"/>
      <c r="L8" s="159"/>
      <c r="M8" s="159"/>
      <c r="N8" s="159"/>
      <c r="O8" s="159"/>
      <c r="P8" s="159"/>
      <c r="Q8" s="159"/>
      <c r="R8" s="159"/>
      <c r="S8" s="159"/>
      <c r="T8" s="159"/>
      <c r="U8" s="159"/>
      <c r="V8" s="159"/>
      <c r="W8" s="159"/>
      <c r="X8" s="159"/>
      <c r="Y8" s="159"/>
      <c r="Z8" s="159"/>
      <c r="AA8" s="159"/>
      <c r="AB8" s="159"/>
      <c r="AC8" s="159"/>
      <c r="AD8" s="159"/>
      <c r="AE8" s="159"/>
      <c r="AF8" s="159"/>
      <c r="AG8" s="159"/>
      <c r="AH8" s="159"/>
      <c r="AI8" s="159"/>
      <c r="AJ8" s="159"/>
      <c r="AK8" s="159"/>
      <c r="AL8" s="159"/>
      <c r="AM8" s="159"/>
      <c r="AN8" s="159"/>
      <c r="AO8" s="159"/>
      <c r="AP8" s="159"/>
      <c r="AQ8" s="159"/>
      <c r="AR8" s="159"/>
      <c r="AS8" s="159"/>
      <c r="AT8" s="159"/>
      <c r="AU8" s="159"/>
      <c r="AV8" s="159"/>
      <c r="AW8" s="159"/>
      <c r="AX8" s="159"/>
    </row>
    <row r="9" spans="1:11" ht="7.5" customHeight="1" thickBot="1">
      <c r="A9" s="872"/>
      <c r="B9" s="872"/>
      <c r="C9" s="872"/>
      <c r="D9" s="872"/>
      <c r="E9" s="872"/>
      <c r="F9" s="872"/>
      <c r="G9" s="872"/>
      <c r="H9" s="872"/>
      <c r="I9" s="872"/>
      <c r="J9" s="872"/>
      <c r="K9" s="872"/>
    </row>
    <row r="10" spans="1:11" ht="12.75">
      <c r="A10" s="889"/>
      <c r="B10" s="623"/>
      <c r="C10" s="623"/>
      <c r="D10" s="623"/>
      <c r="E10" s="890"/>
      <c r="F10" s="894" t="s">
        <v>23</v>
      </c>
      <c r="G10" s="618"/>
      <c r="H10" s="618"/>
      <c r="I10" s="618"/>
      <c r="J10" s="618"/>
      <c r="K10" s="895"/>
    </row>
    <row r="11" spans="1:11" ht="12.75">
      <c r="A11" s="891"/>
      <c r="B11" s="892"/>
      <c r="C11" s="892"/>
      <c r="D11" s="892"/>
      <c r="E11" s="893"/>
      <c r="F11" s="896" t="s">
        <v>455</v>
      </c>
      <c r="G11" s="746"/>
      <c r="H11" s="897"/>
      <c r="I11" s="873" t="s">
        <v>467</v>
      </c>
      <c r="J11" s="874"/>
      <c r="K11" s="875"/>
    </row>
    <row r="12" spans="1:11" ht="18" customHeight="1">
      <c r="A12" s="21">
        <v>101</v>
      </c>
      <c r="B12" s="884" t="s">
        <v>36</v>
      </c>
      <c r="C12" s="884"/>
      <c r="D12" s="884"/>
      <c r="E12" s="885"/>
      <c r="F12" s="590">
        <f>+CEILING(ZAV!C33,1)-ZAV!C31</f>
        <v>0</v>
      </c>
      <c r="G12" s="859"/>
      <c r="H12" s="860"/>
      <c r="I12" s="856"/>
      <c r="J12" s="857"/>
      <c r="K12" s="858"/>
    </row>
    <row r="13" spans="1:11" ht="18" customHeight="1">
      <c r="A13" s="21">
        <v>102</v>
      </c>
      <c r="B13" s="884" t="s">
        <v>37</v>
      </c>
      <c r="C13" s="884"/>
      <c r="D13" s="884"/>
      <c r="E13" s="885"/>
      <c r="F13" s="590">
        <f>+FLOOR(ZAV!C45,1)</f>
        <v>0</v>
      </c>
      <c r="G13" s="859"/>
      <c r="H13" s="860"/>
      <c r="I13" s="856"/>
      <c r="J13" s="857"/>
      <c r="K13" s="858"/>
    </row>
    <row r="14" spans="1:11" ht="18" customHeight="1">
      <c r="A14" s="21">
        <v>103</v>
      </c>
      <c r="B14" s="884" t="s">
        <v>522</v>
      </c>
      <c r="C14" s="884"/>
      <c r="D14" s="884"/>
      <c r="E14" s="885"/>
      <c r="F14" s="590">
        <v>0</v>
      </c>
      <c r="G14" s="859"/>
      <c r="H14" s="860"/>
      <c r="I14" s="856"/>
      <c r="J14" s="857"/>
      <c r="K14" s="858"/>
    </row>
    <row r="15" spans="1:11" ht="24" customHeight="1">
      <c r="A15" s="112">
        <v>104</v>
      </c>
      <c r="B15" s="899" t="s">
        <v>532</v>
      </c>
      <c r="C15" s="570"/>
      <c r="D15" s="570"/>
      <c r="E15" s="571"/>
      <c r="F15" s="590">
        <f>+F12-F13-F14</f>
        <v>0</v>
      </c>
      <c r="G15" s="859"/>
      <c r="H15" s="860"/>
      <c r="I15" s="856"/>
      <c r="J15" s="857"/>
      <c r="K15" s="858"/>
    </row>
    <row r="16" spans="1:11" ht="45" customHeight="1">
      <c r="A16" s="18">
        <v>105</v>
      </c>
      <c r="B16" s="899" t="s">
        <v>48</v>
      </c>
      <c r="C16" s="899"/>
      <c r="D16" s="899"/>
      <c r="E16" s="900"/>
      <c r="F16" s="864">
        <f>+SUM(1Př2!F20:G23)</f>
        <v>0</v>
      </c>
      <c r="G16" s="865"/>
      <c r="H16" s="866"/>
      <c r="I16" s="856"/>
      <c r="J16" s="857"/>
      <c r="K16" s="858"/>
    </row>
    <row r="17" spans="1:11" ht="45" customHeight="1">
      <c r="A17" s="119">
        <v>106</v>
      </c>
      <c r="B17" s="899" t="s">
        <v>49</v>
      </c>
      <c r="C17" s="899"/>
      <c r="D17" s="899"/>
      <c r="E17" s="900"/>
      <c r="F17" s="864">
        <f>+SUM(1Př2!F26:G29)</f>
        <v>0</v>
      </c>
      <c r="G17" s="865"/>
      <c r="H17" s="866"/>
      <c r="I17" s="856"/>
      <c r="J17" s="857"/>
      <c r="K17" s="858"/>
    </row>
    <row r="18" spans="1:11" ht="36" customHeight="1">
      <c r="A18" s="18">
        <v>107</v>
      </c>
      <c r="B18" s="899" t="s">
        <v>647</v>
      </c>
      <c r="C18" s="570"/>
      <c r="D18" s="570"/>
      <c r="E18" s="571"/>
      <c r="F18" s="590">
        <f>FLOOR(+F12*1Př2!G39,1)</f>
        <v>0</v>
      </c>
      <c r="G18" s="859"/>
      <c r="H18" s="860"/>
      <c r="I18" s="856"/>
      <c r="J18" s="857"/>
      <c r="K18" s="858"/>
    </row>
    <row r="19" spans="1:50" s="2" customFormat="1" ht="36" customHeight="1">
      <c r="A19" s="18">
        <v>108</v>
      </c>
      <c r="B19" s="898" t="s">
        <v>656</v>
      </c>
      <c r="C19" s="746"/>
      <c r="D19" s="746"/>
      <c r="E19" s="897"/>
      <c r="F19" s="590">
        <f>FLOOR(+F13*1Př2!G39,1)</f>
        <v>0</v>
      </c>
      <c r="G19" s="859"/>
      <c r="H19" s="860"/>
      <c r="I19" s="856"/>
      <c r="J19" s="857"/>
      <c r="K19" s="858"/>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row>
    <row r="20" spans="1:50" s="2" customFormat="1" ht="36" customHeight="1">
      <c r="A20" s="18">
        <v>109</v>
      </c>
      <c r="B20" s="898" t="s">
        <v>657</v>
      </c>
      <c r="C20" s="746"/>
      <c r="D20" s="746"/>
      <c r="E20" s="897"/>
      <c r="F20" s="590">
        <v>0</v>
      </c>
      <c r="G20" s="859"/>
      <c r="H20" s="860"/>
      <c r="I20" s="856"/>
      <c r="J20" s="857"/>
      <c r="K20" s="858"/>
      <c r="L20" s="7"/>
      <c r="M20" s="7"/>
      <c r="N20" s="7"/>
      <c r="O20" s="7"/>
      <c r="P20" s="7"/>
      <c r="Q20" s="7"/>
      <c r="R20" s="7"/>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row>
    <row r="21" spans="1:50" s="2" customFormat="1" ht="36" customHeight="1">
      <c r="A21" s="18">
        <v>110</v>
      </c>
      <c r="B21" s="898" t="s">
        <v>658</v>
      </c>
      <c r="C21" s="746"/>
      <c r="D21" s="746"/>
      <c r="E21" s="897"/>
      <c r="F21" s="590">
        <v>0</v>
      </c>
      <c r="G21" s="859"/>
      <c r="H21" s="860"/>
      <c r="I21" s="856"/>
      <c r="J21" s="857"/>
      <c r="K21" s="858"/>
      <c r="L21" s="7"/>
      <c r="M21" s="7"/>
      <c r="N21" s="7"/>
      <c r="O21" s="7"/>
      <c r="P21" s="7"/>
      <c r="Q21" s="7"/>
      <c r="R21" s="7"/>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row>
    <row r="22" spans="1:50" s="2" customFormat="1" ht="18" customHeight="1">
      <c r="A22" s="18">
        <v>111</v>
      </c>
      <c r="B22" s="884" t="s">
        <v>522</v>
      </c>
      <c r="C22" s="884"/>
      <c r="D22" s="884"/>
      <c r="E22" s="885"/>
      <c r="F22" s="590">
        <v>0</v>
      </c>
      <c r="G22" s="859"/>
      <c r="H22" s="860"/>
      <c r="I22" s="856"/>
      <c r="J22" s="857"/>
      <c r="K22" s="858"/>
      <c r="L22" s="7"/>
      <c r="M22" s="7"/>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row>
    <row r="23" spans="1:50" s="2" customFormat="1" ht="36" customHeight="1">
      <c r="A23" s="18">
        <v>112</v>
      </c>
      <c r="B23" s="898" t="s">
        <v>516</v>
      </c>
      <c r="C23" s="746"/>
      <c r="D23" s="746"/>
      <c r="E23" s="897"/>
      <c r="F23" s="590">
        <v>0</v>
      </c>
      <c r="G23" s="859"/>
      <c r="H23" s="860"/>
      <c r="I23" s="856"/>
      <c r="J23" s="857"/>
      <c r="K23" s="858"/>
      <c r="L23" s="7"/>
      <c r="M23" s="7"/>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row>
    <row r="24" spans="1:50" s="2" customFormat="1" ht="24" customHeight="1" thickBot="1">
      <c r="A24" s="19">
        <v>113</v>
      </c>
      <c r="B24" s="901" t="s">
        <v>568</v>
      </c>
      <c r="C24" s="760"/>
      <c r="D24" s="760"/>
      <c r="E24" s="902"/>
      <c r="F24" s="878">
        <f>IF(OR(F12&gt;1000000,A28&gt;1000000),T("LIMIT"),+F15+F16-F17-F18+F19+F20-F21-F22+F23)</f>
        <v>0</v>
      </c>
      <c r="G24" s="879"/>
      <c r="H24" s="880"/>
      <c r="I24" s="867"/>
      <c r="J24" s="868"/>
      <c r="K24" s="869"/>
      <c r="L24" s="7"/>
      <c r="M24" s="7"/>
      <c r="N24" s="7"/>
      <c r="O24" s="7"/>
      <c r="P24" s="7"/>
      <c r="Q24" s="7"/>
      <c r="R24" s="7"/>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row>
    <row r="25" spans="1:50" s="2" customFormat="1" ht="18" customHeight="1">
      <c r="A25" s="911" t="s">
        <v>50</v>
      </c>
      <c r="B25" s="912"/>
      <c r="C25" s="912"/>
      <c r="D25" s="912"/>
      <c r="E25" s="912"/>
      <c r="F25" s="912"/>
      <c r="G25" s="912"/>
      <c r="H25" s="912"/>
      <c r="I25" s="912"/>
      <c r="J25" s="912"/>
      <c r="K25" s="912"/>
      <c r="L25" s="7"/>
      <c r="M25" s="7"/>
      <c r="N25" s="7"/>
      <c r="O25" s="7"/>
      <c r="P25" s="7"/>
      <c r="Q25" s="7"/>
      <c r="R25" s="7"/>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row>
    <row r="26" spans="1:50" s="2" customFormat="1" ht="12.75" customHeight="1">
      <c r="A26" s="913" t="s">
        <v>169</v>
      </c>
      <c r="B26" s="914"/>
      <c r="C26" s="914"/>
      <c r="D26" s="914"/>
      <c r="E26" s="914"/>
      <c r="F26" s="914"/>
      <c r="G26" s="914"/>
      <c r="H26" s="914"/>
      <c r="I26" s="914"/>
      <c r="J26" s="914"/>
      <c r="K26" s="914"/>
      <c r="L26" s="7"/>
      <c r="M26" s="7"/>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row>
    <row r="27" spans="1:50" s="2" customFormat="1" ht="12" customHeight="1" thickBot="1">
      <c r="A27" s="915" t="s">
        <v>674</v>
      </c>
      <c r="B27" s="916"/>
      <c r="C27" s="917"/>
      <c r="D27" s="917"/>
      <c r="E27" s="915" t="s">
        <v>460</v>
      </c>
      <c r="F27" s="918"/>
      <c r="G27" s="917"/>
      <c r="H27" s="917"/>
      <c r="I27" s="846" t="s">
        <v>461</v>
      </c>
      <c r="J27" s="846"/>
      <c r="K27" s="847"/>
      <c r="L27" s="7"/>
      <c r="M27" s="7"/>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row>
    <row r="28" spans="1:50" s="2" customFormat="1" ht="18" customHeight="1" thickBot="1">
      <c r="A28" s="921">
        <v>0</v>
      </c>
      <c r="B28" s="926"/>
      <c r="C28" s="923"/>
      <c r="D28" s="234"/>
      <c r="E28" s="921">
        <f>+CEILING(ZAV!C42,1)</f>
        <v>0</v>
      </c>
      <c r="F28" s="922"/>
      <c r="G28" s="923"/>
      <c r="H28" s="234"/>
      <c r="I28" s="921">
        <v>0</v>
      </c>
      <c r="J28" s="924"/>
      <c r="K28" s="925"/>
      <c r="L28" s="7"/>
      <c r="M28" s="7"/>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row>
    <row r="29" spans="1:50" s="2" customFormat="1" ht="12" customHeight="1">
      <c r="A29" s="913" t="s">
        <v>77</v>
      </c>
      <c r="B29" s="914"/>
      <c r="C29" s="914"/>
      <c r="D29" s="914"/>
      <c r="E29" s="914"/>
      <c r="F29" s="914"/>
      <c r="G29" s="914"/>
      <c r="H29" s="914"/>
      <c r="I29" s="914"/>
      <c r="J29" s="914"/>
      <c r="K29" s="914"/>
      <c r="L29" s="7"/>
      <c r="M29" s="7"/>
      <c r="N29" s="7"/>
      <c r="O29" s="7"/>
      <c r="P29" s="7"/>
      <c r="Q29" s="7"/>
      <c r="R29" s="7"/>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row>
    <row r="30" spans="1:50" s="2" customFormat="1" ht="12" customHeight="1" thickBot="1">
      <c r="A30" s="846" t="s">
        <v>79</v>
      </c>
      <c r="B30" s="847"/>
      <c r="C30" s="847"/>
      <c r="D30" s="848" t="s">
        <v>78</v>
      </c>
      <c r="E30" s="848"/>
      <c r="F30" s="848" t="s">
        <v>452</v>
      </c>
      <c r="G30" s="848"/>
      <c r="H30" s="848" t="s">
        <v>453</v>
      </c>
      <c r="I30" s="848"/>
      <c r="J30" s="848" t="s">
        <v>533</v>
      </c>
      <c r="K30" s="848"/>
      <c r="L30" s="7"/>
      <c r="M30" s="7"/>
      <c r="N30" s="7"/>
      <c r="O30" s="7"/>
      <c r="P30" s="7"/>
      <c r="Q30" s="7"/>
      <c r="R30" s="7"/>
      <c r="S30" s="7"/>
      <c r="T30" s="7"/>
      <c r="U30" s="7"/>
      <c r="V30" s="7"/>
      <c r="W30" s="7"/>
      <c r="X30" s="7"/>
      <c r="Y30" s="7"/>
      <c r="Z30" s="7"/>
      <c r="AA30" s="7"/>
      <c r="AB30" s="7"/>
      <c r="AC30" s="7"/>
      <c r="AD30" s="7"/>
      <c r="AE30" s="7"/>
      <c r="AF30" s="7"/>
      <c r="AG30" s="7"/>
      <c r="AH30" s="7"/>
      <c r="AI30" s="7"/>
      <c r="AJ30" s="7"/>
      <c r="AK30" s="7"/>
      <c r="AL30" s="7"/>
      <c r="AM30" s="7"/>
      <c r="AN30" s="7"/>
      <c r="AO30" s="7"/>
      <c r="AP30" s="7"/>
      <c r="AQ30" s="7"/>
      <c r="AR30" s="7"/>
      <c r="AS30" s="7"/>
      <c r="AT30" s="7"/>
      <c r="AU30" s="7"/>
      <c r="AV30" s="7"/>
      <c r="AW30" s="7"/>
      <c r="AX30" s="7"/>
    </row>
    <row r="31" spans="1:50" s="2" customFormat="1" ht="18" customHeight="1" thickBot="1">
      <c r="A31" s="851"/>
      <c r="B31" s="852"/>
      <c r="C31" s="853"/>
      <c r="D31" s="849">
        <v>0</v>
      </c>
      <c r="E31" s="850"/>
      <c r="F31" s="919">
        <f>+F12</f>
        <v>0</v>
      </c>
      <c r="G31" s="920"/>
      <c r="H31" s="919">
        <f>+F13+F14</f>
        <v>0</v>
      </c>
      <c r="I31" s="920"/>
      <c r="J31" s="854"/>
      <c r="K31" s="855"/>
      <c r="L31" s="7"/>
      <c r="M31" s="7"/>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row>
    <row r="32" spans="1:50" s="2" customFormat="1" ht="12" customHeight="1" thickBot="1">
      <c r="A32" s="826" t="s">
        <v>80</v>
      </c>
      <c r="B32" s="827"/>
      <c r="C32" s="827"/>
      <c r="D32" s="827"/>
      <c r="E32" s="827"/>
      <c r="F32" s="827"/>
      <c r="G32" s="827"/>
      <c r="H32" s="827"/>
      <c r="I32" s="827"/>
      <c r="J32" s="827"/>
      <c r="K32" s="827"/>
      <c r="L32" s="7"/>
      <c r="M32" s="7"/>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row>
    <row r="33" spans="1:50" s="2" customFormat="1" ht="18" customHeight="1">
      <c r="A33" s="842"/>
      <c r="B33" s="843"/>
      <c r="C33" s="843"/>
      <c r="D33" s="844">
        <v>0</v>
      </c>
      <c r="E33" s="845"/>
      <c r="F33" s="838">
        <v>0</v>
      </c>
      <c r="G33" s="839"/>
      <c r="H33" s="838">
        <v>0</v>
      </c>
      <c r="I33" s="839"/>
      <c r="J33" s="840"/>
      <c r="K33" s="841"/>
      <c r="L33" s="7"/>
      <c r="M33" s="7"/>
      <c r="N33" s="7"/>
      <c r="O33" s="7"/>
      <c r="P33" s="7"/>
      <c r="Q33" s="7"/>
      <c r="R33" s="7"/>
      <c r="S33" s="7"/>
      <c r="T33" s="7"/>
      <c r="U33" s="7"/>
      <c r="V33" s="7"/>
      <c r="W33" s="7"/>
      <c r="X33" s="7"/>
      <c r="Y33" s="7"/>
      <c r="Z33" s="7"/>
      <c r="AA33" s="7"/>
      <c r="AB33" s="7"/>
      <c r="AC33" s="7"/>
      <c r="AD33" s="7"/>
      <c r="AE33" s="7"/>
      <c r="AF33" s="7"/>
      <c r="AG33" s="7"/>
      <c r="AH33" s="7"/>
      <c r="AI33" s="7"/>
      <c r="AJ33" s="7"/>
      <c r="AK33" s="7"/>
      <c r="AL33" s="7"/>
      <c r="AM33" s="7"/>
      <c r="AN33" s="7"/>
      <c r="AO33" s="7"/>
      <c r="AP33" s="7"/>
      <c r="AQ33" s="7"/>
      <c r="AR33" s="7"/>
      <c r="AS33" s="7"/>
      <c r="AT33" s="7"/>
      <c r="AU33" s="7"/>
      <c r="AV33" s="7"/>
      <c r="AW33" s="7"/>
      <c r="AX33" s="7"/>
    </row>
    <row r="34" spans="1:50" s="2" customFormat="1" ht="18" customHeight="1">
      <c r="A34" s="834"/>
      <c r="B34" s="835"/>
      <c r="C34" s="835"/>
      <c r="D34" s="836">
        <v>0</v>
      </c>
      <c r="E34" s="837"/>
      <c r="F34" s="820">
        <v>0</v>
      </c>
      <c r="G34" s="821"/>
      <c r="H34" s="820">
        <v>0</v>
      </c>
      <c r="I34" s="821"/>
      <c r="J34" s="822"/>
      <c r="K34" s="823"/>
      <c r="L34" s="7"/>
      <c r="M34" s="7"/>
      <c r="N34" s="7"/>
      <c r="O34" s="7"/>
      <c r="P34" s="7"/>
      <c r="Q34" s="7"/>
      <c r="R34" s="7"/>
      <c r="S34" s="7"/>
      <c r="T34" s="7"/>
      <c r="U34" s="7"/>
      <c r="V34" s="7"/>
      <c r="W34" s="7"/>
      <c r="X34" s="7"/>
      <c r="Y34" s="7"/>
      <c r="Z34" s="7"/>
      <c r="AA34" s="7"/>
      <c r="AB34" s="7"/>
      <c r="AC34" s="7"/>
      <c r="AD34" s="7"/>
      <c r="AE34" s="7"/>
      <c r="AF34" s="7"/>
      <c r="AG34" s="7"/>
      <c r="AH34" s="7"/>
      <c r="AI34" s="7"/>
      <c r="AJ34" s="7"/>
      <c r="AK34" s="7"/>
      <c r="AL34" s="7"/>
      <c r="AM34" s="7"/>
      <c r="AN34" s="7"/>
      <c r="AO34" s="7"/>
      <c r="AP34" s="7"/>
      <c r="AQ34" s="7"/>
      <c r="AR34" s="7"/>
      <c r="AS34" s="7"/>
      <c r="AT34" s="7"/>
      <c r="AU34" s="7"/>
      <c r="AV34" s="7"/>
      <c r="AW34" s="7"/>
      <c r="AX34" s="7"/>
    </row>
    <row r="35" spans="1:50" s="2" customFormat="1" ht="18" customHeight="1">
      <c r="A35" s="834"/>
      <c r="B35" s="835"/>
      <c r="C35" s="835"/>
      <c r="D35" s="836">
        <v>0</v>
      </c>
      <c r="E35" s="837"/>
      <c r="F35" s="820">
        <v>0</v>
      </c>
      <c r="G35" s="821"/>
      <c r="H35" s="820">
        <v>0</v>
      </c>
      <c r="I35" s="821"/>
      <c r="J35" s="822"/>
      <c r="K35" s="823"/>
      <c r="L35" s="7"/>
      <c r="M35" s="7"/>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row>
    <row r="36" spans="1:50" s="2" customFormat="1" ht="18" customHeight="1" thickBot="1">
      <c r="A36" s="828" t="s">
        <v>332</v>
      </c>
      <c r="B36" s="829"/>
      <c r="C36" s="829"/>
      <c r="D36" s="830"/>
      <c r="E36" s="831"/>
      <c r="F36" s="832">
        <f>SUM(F33:F35)+F31</f>
        <v>0</v>
      </c>
      <c r="G36" s="833"/>
      <c r="H36" s="832">
        <f>SUM(H33:H35)+H31</f>
        <v>0</v>
      </c>
      <c r="I36" s="833"/>
      <c r="J36" s="824"/>
      <c r="K36" s="825"/>
      <c r="L36" s="7"/>
      <c r="M36" s="7"/>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row>
    <row r="37" spans="1:50" s="2" customFormat="1" ht="13.5" customHeight="1">
      <c r="A37" s="862" t="str">
        <f>+DAP1!A44</f>
        <v>Formulář zpracovala ASPEKT HM, daňová, účetní a auditorská kancelář, www.danovapriznani.cz, business.center.cz</v>
      </c>
      <c r="B37" s="862"/>
      <c r="C37" s="862"/>
      <c r="D37" s="862"/>
      <c r="E37" s="862"/>
      <c r="F37" s="862"/>
      <c r="G37" s="862"/>
      <c r="H37" s="862"/>
      <c r="I37" s="862"/>
      <c r="J37" s="862"/>
      <c r="K37" s="862"/>
      <c r="L37" s="7"/>
      <c r="M37" s="7"/>
      <c r="N37" s="7"/>
      <c r="O37" s="7"/>
      <c r="P37" s="7"/>
      <c r="Q37" s="7"/>
      <c r="R37" s="7"/>
      <c r="S37" s="7"/>
      <c r="T37" s="7"/>
      <c r="U37" s="7"/>
      <c r="V37" s="7"/>
      <c r="W37" s="7"/>
      <c r="X37" s="7"/>
      <c r="Y37" s="7"/>
      <c r="Z37" s="7"/>
      <c r="AA37" s="7"/>
      <c r="AB37" s="7"/>
      <c r="AC37" s="7"/>
      <c r="AD37" s="7"/>
      <c r="AE37" s="7"/>
      <c r="AF37" s="7"/>
      <c r="AG37" s="7"/>
      <c r="AH37" s="7"/>
      <c r="AI37" s="7"/>
      <c r="AJ37" s="7"/>
      <c r="AK37" s="7"/>
      <c r="AL37" s="7"/>
      <c r="AM37" s="7"/>
      <c r="AN37" s="7"/>
      <c r="AO37" s="7"/>
      <c r="AP37" s="7"/>
      <c r="AQ37" s="7"/>
      <c r="AR37" s="7"/>
      <c r="AS37" s="7"/>
      <c r="AT37" s="7"/>
      <c r="AU37" s="7"/>
      <c r="AV37" s="7"/>
      <c r="AW37" s="7"/>
      <c r="AX37" s="7"/>
    </row>
    <row r="38" spans="1:50" s="2" customFormat="1" ht="9" customHeight="1">
      <c r="A38" s="863" t="s">
        <v>534</v>
      </c>
      <c r="B38" s="863"/>
      <c r="C38" s="863"/>
      <c r="D38" s="863"/>
      <c r="E38" s="863"/>
      <c r="F38" s="863"/>
      <c r="G38" s="863"/>
      <c r="H38" s="863"/>
      <c r="I38" s="863"/>
      <c r="J38" s="863"/>
      <c r="K38" s="863"/>
      <c r="L38" s="7"/>
      <c r="M38" s="7"/>
      <c r="N38" s="7"/>
      <c r="O38" s="7"/>
      <c r="P38" s="7"/>
      <c r="Q38" s="7"/>
      <c r="R38" s="7"/>
      <c r="S38" s="7"/>
      <c r="T38" s="7"/>
      <c r="U38" s="7"/>
      <c r="V38" s="7"/>
      <c r="W38" s="7"/>
      <c r="X38" s="7"/>
      <c r="Y38" s="7"/>
      <c r="Z38" s="7"/>
      <c r="AA38" s="7"/>
      <c r="AB38" s="7"/>
      <c r="AC38" s="7"/>
      <c r="AD38" s="7"/>
      <c r="AE38" s="7"/>
      <c r="AF38" s="7"/>
      <c r="AG38" s="7"/>
      <c r="AH38" s="7"/>
      <c r="AI38" s="7"/>
      <c r="AJ38" s="7"/>
      <c r="AK38" s="7"/>
      <c r="AL38" s="7"/>
      <c r="AM38" s="7"/>
      <c r="AN38" s="7"/>
      <c r="AO38" s="7"/>
      <c r="AP38" s="7"/>
      <c r="AQ38" s="7"/>
      <c r="AR38" s="7"/>
      <c r="AS38" s="7"/>
      <c r="AT38" s="7"/>
      <c r="AU38" s="7"/>
      <c r="AV38" s="7"/>
      <c r="AW38" s="7"/>
      <c r="AX38" s="7"/>
    </row>
    <row r="39" spans="1:11" ht="13.5" customHeight="1">
      <c r="A39" s="861" t="s">
        <v>162</v>
      </c>
      <c r="B39" s="861"/>
      <c r="C39" s="861"/>
      <c r="D39" s="861"/>
      <c r="E39" s="861"/>
      <c r="F39" s="861"/>
      <c r="G39" s="861"/>
      <c r="H39" s="861"/>
      <c r="I39" s="861"/>
      <c r="J39" s="861"/>
      <c r="K39" s="861"/>
    </row>
    <row r="40" s="3" customFormat="1" ht="12.75"/>
    <row r="41" s="3" customFormat="1" ht="12.75"/>
    <row r="42" s="3" customFormat="1" ht="12.75"/>
    <row r="43" s="3" customFormat="1" ht="12.75"/>
    <row r="44" s="3" customFormat="1" ht="12.75"/>
    <row r="45" s="3" customFormat="1" ht="12.75"/>
    <row r="46" s="3" customFormat="1" ht="12.75"/>
    <row r="47" s="3" customFormat="1" ht="12.75"/>
    <row r="48" s="3" customFormat="1" ht="12.75"/>
    <row r="49" s="3" customFormat="1" ht="12.75"/>
    <row r="50" s="3" customFormat="1" ht="12.75"/>
    <row r="51" s="3" customFormat="1" ht="12.75"/>
    <row r="52" s="3" customFormat="1" ht="12.75"/>
    <row r="53" s="3" customFormat="1" ht="12.75"/>
    <row r="54" s="3" customFormat="1" ht="12.75"/>
    <row r="55" s="3" customFormat="1" ht="12.75"/>
    <row r="56" s="3" customFormat="1" ht="12.75"/>
    <row r="57" s="3" customFormat="1" ht="12.75"/>
    <row r="58" s="3" customFormat="1" ht="12.75"/>
    <row r="59" s="3" customFormat="1" ht="12.75"/>
    <row r="60" s="3" customFormat="1" ht="12.75"/>
    <row r="61" s="3" customFormat="1" ht="12.75"/>
    <row r="62" s="3" customFormat="1" ht="12.75"/>
    <row r="63" s="3" customFormat="1" ht="12.75"/>
    <row r="64" s="3" customFormat="1" ht="12.75"/>
    <row r="65" s="3" customFormat="1" ht="12.75"/>
    <row r="66" s="3" customFormat="1" ht="12.75"/>
    <row r="67" s="3" customFormat="1" ht="12.75"/>
    <row r="68" s="3" customFormat="1" ht="12.75"/>
    <row r="69" s="3" customFormat="1" ht="12.75"/>
    <row r="70" s="3" customFormat="1" ht="12.75"/>
    <row r="71" s="3" customFormat="1" ht="12.75"/>
    <row r="72" s="3" customFormat="1" ht="12.75"/>
    <row r="73" s="3" customFormat="1" ht="12.75"/>
    <row r="74" s="3" customFormat="1" ht="12.75"/>
    <row r="75" s="3" customFormat="1" ht="12.75"/>
    <row r="76" s="3" customFormat="1" ht="12.75"/>
    <row r="77" s="3" customFormat="1" ht="12.75"/>
    <row r="78" s="3" customFormat="1" ht="12.75"/>
    <row r="79" s="3" customFormat="1" ht="12.75"/>
    <row r="80" s="3" customFormat="1" ht="12.75"/>
    <row r="81" s="3" customFormat="1" ht="12.75"/>
    <row r="82" s="3" customFormat="1" ht="12.75"/>
    <row r="83" s="3" customFormat="1" ht="12.75"/>
    <row r="84" s="3" customFormat="1" ht="12.75"/>
    <row r="85" s="3" customFormat="1" ht="12.75"/>
    <row r="86" s="3" customFormat="1" ht="12.75"/>
    <row r="87" s="3" customFormat="1" ht="12.75"/>
    <row r="88" s="3" customFormat="1" ht="12.75"/>
    <row r="89" s="3" customFormat="1" ht="12.75"/>
    <row r="90" s="3" customFormat="1" ht="12.75"/>
    <row r="91" s="3" customFormat="1" ht="12.75"/>
    <row r="92" s="3" customFormat="1" ht="12.75"/>
    <row r="93" s="3" customFormat="1" ht="12.75"/>
    <row r="94" s="3" customFormat="1" ht="12.75"/>
    <row r="95" s="3" customFormat="1" ht="12.75"/>
    <row r="96" s="3" customFormat="1" ht="12.75"/>
    <row r="97" s="3" customFormat="1" ht="12.75"/>
    <row r="98" s="3" customFormat="1" ht="12.75"/>
    <row r="99" s="3" customFormat="1" ht="12.75"/>
    <row r="100" s="3" customFormat="1" ht="12.75"/>
    <row r="101" s="3" customFormat="1" ht="12.75"/>
    <row r="102" s="3" customFormat="1" ht="12.75"/>
    <row r="103" s="3" customFormat="1" ht="12.75"/>
    <row r="104" s="3" customFormat="1" ht="12.75"/>
    <row r="105" s="3" customFormat="1" ht="12.75"/>
    <row r="106" s="3" customFormat="1" ht="12.75"/>
    <row r="107" s="3" customFormat="1" ht="12.75"/>
    <row r="108" s="3" customFormat="1" ht="12.75"/>
    <row r="109" s="3" customFormat="1" ht="12.75"/>
    <row r="110" s="3" customFormat="1" ht="12.75"/>
    <row r="111" s="3" customFormat="1" ht="12.75"/>
    <row r="112" s="3" customFormat="1" ht="12.75"/>
    <row r="113" s="3" customFormat="1" ht="12.75"/>
    <row r="114" s="3" customFormat="1" ht="12.75"/>
    <row r="115" s="3" customFormat="1" ht="12.75"/>
    <row r="116" s="3" customFormat="1" ht="12.75"/>
    <row r="117" s="3" customFormat="1" ht="12.75"/>
    <row r="118" s="3" customFormat="1" ht="12.75"/>
    <row r="119" s="3" customFormat="1" ht="12.75"/>
    <row r="120" s="3" customFormat="1" ht="12.75"/>
    <row r="121" s="3" customFormat="1" ht="12.75"/>
    <row r="122" s="3" customFormat="1" ht="12.75"/>
    <row r="123" s="3" customFormat="1" ht="12.75"/>
    <row r="124" s="3" customFormat="1" ht="12.75"/>
    <row r="125" s="3" customFormat="1" ht="12.75"/>
    <row r="126" s="3" customFormat="1" ht="12.75"/>
    <row r="127" s="3" customFormat="1" ht="12.75"/>
    <row r="128" s="3" customFormat="1" ht="12.75"/>
    <row r="129" s="3" customFormat="1" ht="12.75"/>
    <row r="130" s="3" customFormat="1" ht="12.75"/>
    <row r="131" s="3" customFormat="1" ht="12.75"/>
    <row r="132" s="3" customFormat="1" ht="12.75"/>
    <row r="133" s="3" customFormat="1" ht="12.75"/>
    <row r="134" s="3" customFormat="1" ht="12.75"/>
    <row r="135" s="3" customFormat="1" ht="12.75"/>
    <row r="136" s="3" customFormat="1" ht="12.75"/>
    <row r="137" s="3" customFormat="1" ht="12.75"/>
    <row r="138" s="3" customFormat="1" ht="12.75"/>
    <row r="139" s="3" customFormat="1" ht="12.75"/>
    <row r="140" s="3" customFormat="1" ht="12.75"/>
    <row r="141" s="3" customFormat="1" ht="12.75"/>
    <row r="142" s="3" customFormat="1" ht="12.75"/>
    <row r="143" s="3" customFormat="1" ht="12.75"/>
    <row r="144" s="3" customFormat="1" ht="12.75"/>
    <row r="145" s="3" customFormat="1" ht="12.75"/>
    <row r="146" s="3" customFormat="1" ht="12.75"/>
    <row r="147" s="3" customFormat="1" ht="12.75"/>
    <row r="148" s="3" customFormat="1" ht="12.75"/>
    <row r="149" s="3" customFormat="1" ht="12.75"/>
    <row r="150" s="3" customFormat="1" ht="12.75"/>
    <row r="151" s="3" customFormat="1" ht="12.75"/>
    <row r="152" s="3" customFormat="1" ht="12.75"/>
    <row r="153" s="3" customFormat="1" ht="12.75"/>
    <row r="154" s="3" customFormat="1" ht="12.75"/>
    <row r="155" s="3" customFormat="1" ht="12.75"/>
    <row r="156" s="3" customFormat="1" ht="12.75"/>
    <row r="157" s="3" customFormat="1" ht="12.75"/>
    <row r="158" s="3" customFormat="1" ht="12.75"/>
    <row r="159" s="3" customFormat="1" ht="12.75"/>
    <row r="160" s="3" customFormat="1" ht="12.75"/>
    <row r="161" s="3" customFormat="1" ht="12.75"/>
    <row r="162" s="3" customFormat="1" ht="12.75"/>
    <row r="163" s="3" customFormat="1" ht="12.75"/>
    <row r="164" s="3" customFormat="1" ht="12.75"/>
    <row r="165" s="3" customFormat="1" ht="12.75"/>
    <row r="166" s="3" customFormat="1" ht="12.75"/>
    <row r="167" s="3" customFormat="1" ht="12.75"/>
    <row r="168" s="3" customFormat="1" ht="12.75"/>
    <row r="169" s="3" customFormat="1" ht="12.75"/>
    <row r="170" s="3" customFormat="1" ht="12.75"/>
    <row r="171" s="3" customFormat="1" ht="12.75"/>
    <row r="172" s="3" customFormat="1" ht="12.75"/>
    <row r="173" s="3" customFormat="1" ht="12.75"/>
    <row r="174" s="3" customFormat="1" ht="12.75"/>
    <row r="175" s="3" customFormat="1" ht="12.75"/>
    <row r="176" s="3" customFormat="1" ht="12.75"/>
    <row r="177" s="3" customFormat="1" ht="12.75"/>
    <row r="178" s="3" customFormat="1" ht="12.75"/>
    <row r="179" s="3" customFormat="1" ht="12.75"/>
    <row r="180" s="3" customFormat="1" ht="12.75"/>
    <row r="181" s="3" customFormat="1" ht="12.75"/>
    <row r="182" s="3" customFormat="1" ht="12.75"/>
    <row r="183" s="3" customFormat="1" ht="12.75"/>
    <row r="184" s="3" customFormat="1" ht="12.75"/>
    <row r="185" s="3" customFormat="1" ht="12.75"/>
    <row r="186" s="3" customFormat="1" ht="12.75"/>
    <row r="187" s="3" customFormat="1" ht="12.75"/>
    <row r="188" s="3" customFormat="1" ht="12.75"/>
    <row r="189" s="3" customFormat="1" ht="12.75"/>
    <row r="190" s="3" customFormat="1" ht="12.75"/>
    <row r="191" s="3" customFormat="1" ht="12.75"/>
    <row r="192" s="3" customFormat="1" ht="12.75"/>
    <row r="193" s="3" customFormat="1" ht="12.75"/>
    <row r="194" s="3" customFormat="1" ht="12.75"/>
    <row r="195" s="3" customFormat="1" ht="12.75"/>
    <row r="196" s="3" customFormat="1" ht="12.75"/>
    <row r="197" s="3" customFormat="1" ht="12.75"/>
    <row r="198" s="3" customFormat="1" ht="12.75"/>
    <row r="199" s="3" customFormat="1" ht="12.75"/>
    <row r="200" s="3" customFormat="1" ht="12.75"/>
    <row r="201" s="3" customFormat="1" ht="12.75"/>
    <row r="202" s="3" customFormat="1" ht="12.75"/>
    <row r="203" s="3" customFormat="1" ht="12.75"/>
    <row r="204" s="3" customFormat="1" ht="12.75"/>
    <row r="205" s="3" customFormat="1" ht="12.75"/>
    <row r="206" s="3" customFormat="1" ht="12.75"/>
    <row r="207" s="3" customFormat="1" ht="12.75"/>
    <row r="208" s="3" customFormat="1" ht="12.75"/>
    <row r="209" s="3" customFormat="1" ht="12.75"/>
    <row r="210" s="3" customFormat="1" ht="12.75"/>
    <row r="211" s="3" customFormat="1" ht="12.75"/>
    <row r="212" s="3" customFormat="1" ht="12.75"/>
    <row r="213" s="3" customFormat="1" ht="12.75"/>
    <row r="214" s="3" customFormat="1" ht="12.75"/>
    <row r="215" s="3" customFormat="1" ht="12.75"/>
    <row r="216" s="3" customFormat="1" ht="12.75"/>
    <row r="217" s="3" customFormat="1" ht="12.75"/>
    <row r="218" s="3" customFormat="1" ht="12.75"/>
    <row r="219" s="3" customFormat="1" ht="12.75"/>
    <row r="220" s="3" customFormat="1" ht="12.75"/>
    <row r="221" s="3" customFormat="1" ht="12.75"/>
    <row r="222" s="3" customFormat="1" ht="12.75"/>
    <row r="223" s="3" customFormat="1" ht="12.75"/>
    <row r="224" s="3" customFormat="1" ht="12.75"/>
    <row r="225" s="3" customFormat="1" ht="12.75"/>
    <row r="226" s="3" customFormat="1" ht="12.75"/>
    <row r="227" s="3" customFormat="1" ht="12.75"/>
    <row r="228" s="3" customFormat="1" ht="12.75"/>
    <row r="229" s="3" customFormat="1" ht="12.75"/>
    <row r="230" s="3" customFormat="1" ht="12.75"/>
    <row r="231" s="3" customFormat="1" ht="12.75"/>
    <row r="232" s="3" customFormat="1" ht="12.75"/>
    <row r="233" s="3" customFormat="1" ht="12.75"/>
    <row r="234" s="3" customFormat="1" ht="12.75"/>
    <row r="235" s="3" customFormat="1" ht="12.75"/>
    <row r="236" s="3" customFormat="1" ht="12.75"/>
    <row r="237" s="3" customFormat="1" ht="12.75"/>
    <row r="238" s="3" customFormat="1" ht="12.75"/>
    <row r="239" s="3" customFormat="1" ht="12.75"/>
    <row r="240" s="3" customFormat="1" ht="12.75"/>
    <row r="241" s="3" customFormat="1" ht="12.75"/>
    <row r="242" s="3" customFormat="1" ht="12.75"/>
    <row r="243" s="3" customFormat="1" ht="12.75"/>
    <row r="244" s="3" customFormat="1" ht="12.75"/>
    <row r="245" s="3" customFormat="1" ht="12.75"/>
    <row r="246" s="3" customFormat="1" ht="12.75"/>
    <row r="247" s="3" customFormat="1" ht="12.75"/>
    <row r="248" s="3" customFormat="1" ht="12.75"/>
    <row r="249" s="3" customFormat="1" ht="12.75"/>
    <row r="250" s="3" customFormat="1" ht="12.75"/>
    <row r="251" s="3" customFormat="1" ht="12.75"/>
    <row r="252" s="3" customFormat="1" ht="12.75"/>
    <row r="253" s="3" customFormat="1" ht="12.75"/>
    <row r="254" s="3" customFormat="1" ht="12.75"/>
    <row r="255" s="3" customFormat="1" ht="12.75"/>
    <row r="256" s="3" customFormat="1" ht="12.75"/>
    <row r="257" s="3" customFormat="1" ht="12.75"/>
    <row r="258" s="3" customFormat="1" ht="12.75"/>
    <row r="259" s="3" customFormat="1" ht="12.75"/>
    <row r="260" s="3" customFormat="1" ht="12.75"/>
    <row r="261" s="3" customFormat="1" ht="12.75"/>
    <row r="262" s="3" customFormat="1" ht="12.75"/>
    <row r="263" s="3" customFormat="1" ht="12.75"/>
    <row r="264" s="3" customFormat="1" ht="12.75"/>
    <row r="265" s="3" customFormat="1" ht="12.75"/>
    <row r="266" s="3" customFormat="1" ht="12.75"/>
    <row r="267" s="3" customFormat="1" ht="12.75"/>
    <row r="268" s="3" customFormat="1" ht="12.75"/>
    <row r="269" s="3" customFormat="1" ht="12.75"/>
    <row r="270" s="3" customFormat="1" ht="12.75"/>
    <row r="271" s="3" customFormat="1" ht="12.75"/>
    <row r="272" s="3" customFormat="1" ht="12.75"/>
    <row r="273" s="3" customFormat="1" ht="12.75"/>
    <row r="274" s="3" customFormat="1" ht="12.75"/>
    <row r="275" s="3" customFormat="1" ht="12.75"/>
    <row r="276" s="3" customFormat="1" ht="12.75"/>
    <row r="277" s="3" customFormat="1" ht="12.75"/>
    <row r="278" s="3" customFormat="1" ht="12.75"/>
    <row r="279" s="3" customFormat="1" ht="12.75"/>
    <row r="280" s="3" customFormat="1" ht="12.75"/>
    <row r="281" s="3" customFormat="1" ht="12.75"/>
    <row r="282" s="3" customFormat="1" ht="12.75"/>
    <row r="283" s="3" customFormat="1" ht="12.75"/>
    <row r="284" s="3" customFormat="1" ht="12.75"/>
    <row r="285" s="3" customFormat="1" ht="12.75"/>
    <row r="286" s="3" customFormat="1" ht="12.75"/>
    <row r="287" s="3" customFormat="1" ht="12.75"/>
    <row r="288" s="3" customFormat="1" ht="12.75"/>
    <row r="289" s="3" customFormat="1" ht="12.75"/>
    <row r="290" s="3" customFormat="1" ht="12.75"/>
    <row r="291" s="3" customFormat="1" ht="12.75"/>
    <row r="292" s="3" customFormat="1" ht="12.75"/>
    <row r="293" s="3" customFormat="1" ht="12.75"/>
    <row r="294" s="3" customFormat="1" ht="12.75"/>
    <row r="295" s="3" customFormat="1" ht="12.75"/>
    <row r="296" s="3" customFormat="1" ht="12.75"/>
    <row r="297" s="3" customFormat="1" ht="12.75"/>
    <row r="298" s="3" customFormat="1" ht="12.75"/>
    <row r="299" s="3" customFormat="1" ht="12.75"/>
    <row r="300" s="3" customFormat="1" ht="12.75"/>
    <row r="301" s="3" customFormat="1" ht="12.75"/>
    <row r="302" s="3" customFormat="1" ht="12.75"/>
    <row r="303" s="3" customFormat="1" ht="12.75"/>
    <row r="304" s="3" customFormat="1" ht="12.75"/>
    <row r="305" s="3" customFormat="1" ht="12.75"/>
    <row r="306" s="3" customFormat="1" ht="12.75"/>
    <row r="307" s="3" customFormat="1" ht="12.75"/>
    <row r="308" s="3" customFormat="1" ht="12.75"/>
    <row r="309" s="3" customFormat="1" ht="12.75"/>
    <row r="310" s="3" customFormat="1" ht="12.75"/>
    <row r="311" s="3" customFormat="1" ht="12.75"/>
    <row r="312" s="3" customFormat="1" ht="12.75"/>
    <row r="313" s="3" customFormat="1" ht="12.75"/>
    <row r="314" s="3" customFormat="1" ht="12.75"/>
    <row r="315" s="3" customFormat="1" ht="12.75"/>
    <row r="316" s="3" customFormat="1" ht="12.75"/>
    <row r="317" s="3" customFormat="1" ht="12.75"/>
    <row r="318" s="3" customFormat="1" ht="12.75"/>
    <row r="319" s="3" customFormat="1" ht="12.75"/>
    <row r="320" s="3" customFormat="1" ht="12.75"/>
    <row r="321" s="3" customFormat="1" ht="12.75"/>
    <row r="322" s="3" customFormat="1" ht="12.75"/>
    <row r="323" s="3" customFormat="1" ht="12.75"/>
    <row r="324" s="3" customFormat="1" ht="12.75"/>
    <row r="325" s="3" customFormat="1" ht="12.75"/>
    <row r="326" s="3" customFormat="1" ht="12.75"/>
    <row r="327" s="3" customFormat="1" ht="12.75"/>
    <row r="328" s="3" customFormat="1" ht="12.75"/>
    <row r="329" s="3" customFormat="1" ht="12.75"/>
    <row r="330" s="3" customFormat="1" ht="12.75"/>
    <row r="331" s="3" customFormat="1" ht="12.75"/>
    <row r="332" s="3" customFormat="1" ht="12.75"/>
    <row r="333" s="3" customFormat="1" ht="12.75"/>
    <row r="334" s="3" customFormat="1" ht="12.75"/>
    <row r="335" s="3" customFormat="1" ht="12.75"/>
    <row r="336" s="3" customFormat="1" ht="12.75"/>
    <row r="337" s="3" customFormat="1" ht="12.75"/>
    <row r="338" s="3" customFormat="1" ht="12.75"/>
    <row r="339" s="3" customFormat="1" ht="12.75"/>
    <row r="340" s="3" customFormat="1" ht="12.75"/>
    <row r="341" s="3" customFormat="1" ht="12.75"/>
    <row r="342" s="3" customFormat="1" ht="12.75"/>
    <row r="343" s="3" customFormat="1" ht="12.75"/>
    <row r="344" s="3" customFormat="1" ht="12.75"/>
    <row r="345" s="3" customFormat="1" ht="12.75"/>
    <row r="346" s="3" customFormat="1" ht="12.75"/>
    <row r="347" s="3" customFormat="1" ht="12.75"/>
    <row r="348" s="3" customFormat="1" ht="12.75"/>
    <row r="349" s="3" customFormat="1" ht="12.75"/>
    <row r="350" s="3" customFormat="1" ht="12.75"/>
    <row r="351" s="3" customFormat="1" ht="12.75"/>
    <row r="352" s="3" customFormat="1" ht="12.75"/>
    <row r="353" s="3" customFormat="1" ht="12.75"/>
    <row r="354" s="3" customFormat="1" ht="12.75"/>
    <row r="355" s="3" customFormat="1" ht="12.75"/>
    <row r="356" s="3" customFormat="1" ht="12.75"/>
    <row r="357" s="3" customFormat="1" ht="12.75"/>
    <row r="358" s="3" customFormat="1" ht="12.75"/>
    <row r="359" s="3" customFormat="1" ht="12.75"/>
    <row r="360" s="3" customFormat="1" ht="12.75"/>
    <row r="361" s="3" customFormat="1" ht="12.75"/>
    <row r="362" s="3" customFormat="1" ht="12.75"/>
    <row r="363" s="3" customFormat="1" ht="12.75"/>
    <row r="364" s="3" customFormat="1" ht="12.75"/>
    <row r="365" s="3" customFormat="1" ht="12.75"/>
    <row r="366" s="3" customFormat="1" ht="12.75"/>
    <row r="367" s="3" customFormat="1" ht="12.75"/>
    <row r="368" s="3" customFormat="1" ht="12.75"/>
    <row r="369" s="3" customFormat="1" ht="12.75"/>
    <row r="370" s="3" customFormat="1" ht="12.75"/>
    <row r="371" s="3" customFormat="1" ht="12.75"/>
    <row r="372" s="3" customFormat="1" ht="12.75"/>
    <row r="373" s="3" customFormat="1" ht="12.75"/>
    <row r="374" s="3" customFormat="1" ht="12.75"/>
    <row r="375" s="3" customFormat="1" ht="12.75"/>
    <row r="376" s="3" customFormat="1" ht="12.75"/>
    <row r="377" s="3" customFormat="1" ht="12.75"/>
    <row r="378" s="3" customFormat="1" ht="12.75"/>
    <row r="379" s="3" customFormat="1" ht="12.75"/>
    <row r="380" s="3" customFormat="1" ht="12.75"/>
    <row r="381" s="3" customFormat="1" ht="12.75"/>
    <row r="382" s="3" customFormat="1" ht="12.75"/>
    <row r="383" s="3" customFormat="1" ht="12.75"/>
    <row r="384" s="3" customFormat="1" ht="12.75"/>
    <row r="385" s="3" customFormat="1" ht="12.75"/>
    <row r="386" s="3" customFormat="1" ht="12.75"/>
    <row r="387" s="3" customFormat="1" ht="12.75"/>
    <row r="388" s="3" customFormat="1" ht="12.75"/>
    <row r="389" s="3" customFormat="1" ht="12.75"/>
    <row r="390" s="3" customFormat="1" ht="12.75"/>
    <row r="391" s="3" customFormat="1" ht="12.75"/>
    <row r="392" s="3" customFormat="1" ht="12.75"/>
  </sheetData>
  <sheetProtection password="EF65" sheet="1" objects="1" scenarios="1"/>
  <mergeCells count="99">
    <mergeCell ref="H31:I31"/>
    <mergeCell ref="F31:G31"/>
    <mergeCell ref="J30:K30"/>
    <mergeCell ref="E28:G28"/>
    <mergeCell ref="I28:K28"/>
    <mergeCell ref="A29:K29"/>
    <mergeCell ref="A28:C28"/>
    <mergeCell ref="A25:K25"/>
    <mergeCell ref="A26:K26"/>
    <mergeCell ref="A27:D27"/>
    <mergeCell ref="E27:H27"/>
    <mergeCell ref="I27:K27"/>
    <mergeCell ref="B22:E22"/>
    <mergeCell ref="B23:E23"/>
    <mergeCell ref="B24:E24"/>
    <mergeCell ref="A1:G1"/>
    <mergeCell ref="A4:K4"/>
    <mergeCell ref="A5:K5"/>
    <mergeCell ref="A7:K7"/>
    <mergeCell ref="A6:K6"/>
    <mergeCell ref="B18:E18"/>
    <mergeCell ref="B19:E19"/>
    <mergeCell ref="B20:E20"/>
    <mergeCell ref="B21:E21"/>
    <mergeCell ref="B14:E14"/>
    <mergeCell ref="B15:E15"/>
    <mergeCell ref="B16:E16"/>
    <mergeCell ref="B17:E17"/>
    <mergeCell ref="I1:K1"/>
    <mergeCell ref="A8:B8"/>
    <mergeCell ref="B12:E12"/>
    <mergeCell ref="B13:E13"/>
    <mergeCell ref="A3:K3"/>
    <mergeCell ref="F13:H13"/>
    <mergeCell ref="E8:F8"/>
    <mergeCell ref="A10:E11"/>
    <mergeCell ref="F10:K10"/>
    <mergeCell ref="F11:H11"/>
    <mergeCell ref="F24:H24"/>
    <mergeCell ref="F14:H14"/>
    <mergeCell ref="F15:H15"/>
    <mergeCell ref="F16:H16"/>
    <mergeCell ref="F18:H18"/>
    <mergeCell ref="F19:H19"/>
    <mergeCell ref="F20:H20"/>
    <mergeCell ref="F21:H21"/>
    <mergeCell ref="F23:H23"/>
    <mergeCell ref="A2:G2"/>
    <mergeCell ref="H2:K2"/>
    <mergeCell ref="I17:K17"/>
    <mergeCell ref="A9:K9"/>
    <mergeCell ref="F12:H12"/>
    <mergeCell ref="I14:K14"/>
    <mergeCell ref="I11:K11"/>
    <mergeCell ref="I12:K12"/>
    <mergeCell ref="I13:K13"/>
    <mergeCell ref="I8:J8"/>
    <mergeCell ref="A39:K39"/>
    <mergeCell ref="A37:K37"/>
    <mergeCell ref="A38:K38"/>
    <mergeCell ref="F17:H17"/>
    <mergeCell ref="I22:K22"/>
    <mergeCell ref="I23:K23"/>
    <mergeCell ref="I24:K24"/>
    <mergeCell ref="I18:K18"/>
    <mergeCell ref="I19:K19"/>
    <mergeCell ref="I20:K20"/>
    <mergeCell ref="I15:K15"/>
    <mergeCell ref="I16:K16"/>
    <mergeCell ref="I21:K21"/>
    <mergeCell ref="F22:H22"/>
    <mergeCell ref="J34:K34"/>
    <mergeCell ref="A33:C33"/>
    <mergeCell ref="D33:E33"/>
    <mergeCell ref="A30:C30"/>
    <mergeCell ref="D30:E30"/>
    <mergeCell ref="F30:G30"/>
    <mergeCell ref="H30:I30"/>
    <mergeCell ref="D31:E31"/>
    <mergeCell ref="A31:C31"/>
    <mergeCell ref="J31:K31"/>
    <mergeCell ref="A34:C34"/>
    <mergeCell ref="D34:E34"/>
    <mergeCell ref="F34:G34"/>
    <mergeCell ref="H34:I34"/>
    <mergeCell ref="A32:K32"/>
    <mergeCell ref="A36:C36"/>
    <mergeCell ref="D36:E36"/>
    <mergeCell ref="F36:G36"/>
    <mergeCell ref="H36:I36"/>
    <mergeCell ref="A35:C35"/>
    <mergeCell ref="D35:E35"/>
    <mergeCell ref="F33:G33"/>
    <mergeCell ref="H33:I33"/>
    <mergeCell ref="J33:K33"/>
    <mergeCell ref="F35:G35"/>
    <mergeCell ref="H35:I35"/>
    <mergeCell ref="J35:K35"/>
    <mergeCell ref="J36:K36"/>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A1:AZ80"/>
  <sheetViews>
    <sheetView workbookViewId="0" topLeftCell="A1">
      <selection activeCell="A3" sqref="A3:B3"/>
    </sheetView>
  </sheetViews>
  <sheetFormatPr defaultColWidth="9.140625" defaultRowHeight="12.75"/>
  <cols>
    <col min="1" max="1" width="3.28125" style="0" customWidth="1"/>
    <col min="2" max="2" width="17.7109375" style="0" customWidth="1"/>
    <col min="3" max="3" width="8.8515625" style="0" customWidth="1"/>
    <col min="4" max="4" width="14.7109375" style="0" customWidth="1"/>
    <col min="5" max="7" width="17.7109375" style="0" customWidth="1"/>
    <col min="8" max="52" width="9.140625" style="111" customWidth="1"/>
  </cols>
  <sheetData>
    <row r="1" spans="1:7" ht="18" customHeight="1">
      <c r="A1" s="913" t="s">
        <v>51</v>
      </c>
      <c r="B1" s="931"/>
      <c r="C1" s="931"/>
      <c r="D1" s="931"/>
      <c r="E1" s="931"/>
      <c r="F1" s="931"/>
      <c r="G1" s="931"/>
    </row>
    <row r="2" spans="1:52" ht="15.75" customHeight="1" thickBot="1">
      <c r="A2" s="932" t="s">
        <v>170</v>
      </c>
      <c r="B2" s="525"/>
      <c r="C2" s="229" t="s">
        <v>158</v>
      </c>
      <c r="D2" s="229"/>
      <c r="E2" s="229" t="s">
        <v>159</v>
      </c>
      <c r="F2" s="228" t="s">
        <v>160</v>
      </c>
      <c r="G2" s="228" t="s">
        <v>334</v>
      </c>
      <c r="AY2"/>
      <c r="AZ2"/>
    </row>
    <row r="3" spans="1:52" ht="15.75" customHeight="1" thickBot="1">
      <c r="A3" s="929"/>
      <c r="B3" s="930"/>
      <c r="C3" s="927"/>
      <c r="D3" s="928"/>
      <c r="E3" s="227"/>
      <c r="F3" s="232"/>
      <c r="G3" s="233">
        <v>0</v>
      </c>
      <c r="AY3"/>
      <c r="AZ3"/>
    </row>
    <row r="4" spans="1:7" ht="18" customHeight="1">
      <c r="A4" s="975" t="s">
        <v>9</v>
      </c>
      <c r="B4" s="758"/>
      <c r="C4" s="758"/>
      <c r="D4" s="758"/>
      <c r="E4" s="758"/>
      <c r="F4" s="758"/>
      <c r="G4" s="758"/>
    </row>
    <row r="5" spans="1:7" ht="15.75" customHeight="1" thickBot="1">
      <c r="A5" s="973" t="s">
        <v>608</v>
      </c>
      <c r="B5" s="974"/>
      <c r="C5" s="974"/>
      <c r="D5" s="974"/>
      <c r="E5" s="974"/>
      <c r="F5" s="974"/>
      <c r="G5" s="974"/>
    </row>
    <row r="6" spans="1:7" ht="22.5">
      <c r="A6" s="972"/>
      <c r="B6" s="632"/>
      <c r="C6" s="632"/>
      <c r="D6" s="632"/>
      <c r="E6" s="767"/>
      <c r="F6" s="122" t="s">
        <v>172</v>
      </c>
      <c r="G6" s="123" t="s">
        <v>171</v>
      </c>
    </row>
    <row r="7" spans="1:7" ht="15.75" customHeight="1">
      <c r="A7" s="70" t="s">
        <v>436</v>
      </c>
      <c r="B7" s="969" t="s">
        <v>364</v>
      </c>
      <c r="C7" s="969"/>
      <c r="D7" s="969"/>
      <c r="E7" s="630"/>
      <c r="F7" s="98">
        <f>+ZAV!B6</f>
        <v>0</v>
      </c>
      <c r="G7" s="121">
        <f>+ZAV!C6</f>
        <v>0</v>
      </c>
    </row>
    <row r="8" spans="1:7" ht="15.75" customHeight="1">
      <c r="A8" s="70" t="s">
        <v>437</v>
      </c>
      <c r="B8" s="969" t="s">
        <v>98</v>
      </c>
      <c r="C8" s="969"/>
      <c r="D8" s="969"/>
      <c r="E8" s="630"/>
      <c r="F8" s="98">
        <f>+ZAV!B8</f>
        <v>0</v>
      </c>
      <c r="G8" s="121">
        <f>+ZAV!C8</f>
        <v>0</v>
      </c>
    </row>
    <row r="9" spans="1:7" ht="15.75" customHeight="1">
      <c r="A9" s="70" t="s">
        <v>438</v>
      </c>
      <c r="B9" s="969" t="s">
        <v>10</v>
      </c>
      <c r="C9" s="969"/>
      <c r="D9" s="969"/>
      <c r="E9" s="630"/>
      <c r="F9" s="98">
        <f>+ZAV!B9</f>
        <v>0</v>
      </c>
      <c r="G9" s="121">
        <f>+ZAV!C9</f>
        <v>0</v>
      </c>
    </row>
    <row r="10" spans="1:7" ht="15.75" customHeight="1">
      <c r="A10" s="70" t="s">
        <v>180</v>
      </c>
      <c r="B10" s="969" t="s">
        <v>445</v>
      </c>
      <c r="C10" s="969"/>
      <c r="D10" s="969"/>
      <c r="E10" s="630"/>
      <c r="F10" s="98">
        <f>+ZAV!B11</f>
        <v>0</v>
      </c>
      <c r="G10" s="121">
        <f>+ZAV!C11</f>
        <v>0</v>
      </c>
    </row>
    <row r="11" spans="1:7" ht="15.75" customHeight="1">
      <c r="A11" s="70" t="s">
        <v>358</v>
      </c>
      <c r="B11" s="969" t="s">
        <v>11</v>
      </c>
      <c r="C11" s="969"/>
      <c r="D11" s="969"/>
      <c r="E11" s="630"/>
      <c r="F11" s="98">
        <f>+ZAV!B12+ZAV!B13</f>
        <v>0</v>
      </c>
      <c r="G11" s="121">
        <f>+ZAV!C12+ZAV!C13</f>
        <v>0</v>
      </c>
    </row>
    <row r="12" spans="1:7" ht="15.75" customHeight="1">
      <c r="A12" s="70" t="s">
        <v>179</v>
      </c>
      <c r="B12" s="969" t="s">
        <v>12</v>
      </c>
      <c r="C12" s="969"/>
      <c r="D12" s="969"/>
      <c r="E12" s="630"/>
      <c r="F12" s="98">
        <f>+ZAV!B14+ZAV!B10+ZAV!B7</f>
        <v>0</v>
      </c>
      <c r="G12" s="121">
        <f>+ZAV!C14+ZAV!C10+ZAV!C7</f>
        <v>0</v>
      </c>
    </row>
    <row r="13" spans="1:7" ht="15.75" customHeight="1">
      <c r="A13" s="70" t="s">
        <v>178</v>
      </c>
      <c r="B13" s="969" t="s">
        <v>13</v>
      </c>
      <c r="C13" s="969"/>
      <c r="D13" s="969"/>
      <c r="E13" s="630"/>
      <c r="F13" s="98">
        <f>+ZAV!B18+ZAV!B19</f>
        <v>0</v>
      </c>
      <c r="G13" s="121">
        <f>+ZAV!C18+ZAV!C19</f>
        <v>0</v>
      </c>
    </row>
    <row r="14" spans="1:7" ht="15.75" customHeight="1" thickBot="1">
      <c r="A14" s="71" t="s">
        <v>177</v>
      </c>
      <c r="B14" s="979" t="s">
        <v>175</v>
      </c>
      <c r="C14" s="979"/>
      <c r="D14" s="979"/>
      <c r="E14" s="649"/>
      <c r="F14" s="99">
        <f>+ZAV!B21</f>
        <v>0</v>
      </c>
      <c r="G14" s="143">
        <f>+ZAV!C21</f>
        <v>0</v>
      </c>
    </row>
    <row r="15" spans="1:7" ht="9" customHeight="1" thickBot="1">
      <c r="A15" s="975"/>
      <c r="B15" s="758"/>
      <c r="C15" s="758"/>
      <c r="D15" s="758"/>
      <c r="E15" s="758"/>
      <c r="F15" s="758"/>
      <c r="G15" s="758"/>
    </row>
    <row r="16" spans="1:7" ht="15.75" customHeight="1" thickBot="1">
      <c r="A16" s="124" t="s">
        <v>176</v>
      </c>
      <c r="B16" s="161" t="s">
        <v>303</v>
      </c>
      <c r="C16" s="976"/>
      <c r="D16" s="977"/>
      <c r="E16" s="978"/>
      <c r="F16" s="758"/>
      <c r="G16" s="758"/>
    </row>
    <row r="17" spans="1:7" ht="15" customHeight="1">
      <c r="A17" s="933" t="s">
        <v>14</v>
      </c>
      <c r="B17" s="934"/>
      <c r="C17" s="934"/>
      <c r="D17" s="934"/>
      <c r="E17" s="934"/>
      <c r="F17" s="934"/>
      <c r="G17" s="934"/>
    </row>
    <row r="18" spans="1:7" ht="18" customHeight="1" thickBot="1">
      <c r="A18" s="946" t="s">
        <v>609</v>
      </c>
      <c r="B18" s="947"/>
      <c r="C18" s="947"/>
      <c r="D18" s="947"/>
      <c r="E18" s="947"/>
      <c r="F18" s="947"/>
      <c r="G18" s="947"/>
    </row>
    <row r="19" spans="1:7" ht="24" customHeight="1">
      <c r="A19" s="127" t="s">
        <v>582</v>
      </c>
      <c r="B19" s="941" t="s">
        <v>335</v>
      </c>
      <c r="C19" s="942"/>
      <c r="D19" s="942"/>
      <c r="E19" s="943"/>
      <c r="F19" s="944" t="s">
        <v>581</v>
      </c>
      <c r="G19" s="945"/>
    </row>
    <row r="20" spans="1:7" ht="15.75" customHeight="1">
      <c r="A20" s="68" t="s">
        <v>436</v>
      </c>
      <c r="B20" s="937"/>
      <c r="C20" s="937"/>
      <c r="D20" s="937"/>
      <c r="E20" s="937"/>
      <c r="F20" s="935"/>
      <c r="G20" s="936"/>
    </row>
    <row r="21" spans="1:7" ht="15.75" customHeight="1">
      <c r="A21" s="68" t="s">
        <v>437</v>
      </c>
      <c r="B21" s="937"/>
      <c r="C21" s="937"/>
      <c r="D21" s="937"/>
      <c r="E21" s="937"/>
      <c r="F21" s="935"/>
      <c r="G21" s="936"/>
    </row>
    <row r="22" spans="1:7" ht="15.75" customHeight="1">
      <c r="A22" s="68" t="s">
        <v>438</v>
      </c>
      <c r="B22" s="937"/>
      <c r="C22" s="937"/>
      <c r="D22" s="937"/>
      <c r="E22" s="937"/>
      <c r="F22" s="935"/>
      <c r="G22" s="936"/>
    </row>
    <row r="23" spans="1:7" ht="15.75" customHeight="1" thickBot="1">
      <c r="A23" s="69" t="s">
        <v>180</v>
      </c>
      <c r="B23" s="938"/>
      <c r="C23" s="938"/>
      <c r="D23" s="938"/>
      <c r="E23" s="938"/>
      <c r="F23" s="939"/>
      <c r="G23" s="940"/>
    </row>
    <row r="24" spans="1:7" ht="13.5" thickBot="1">
      <c r="A24" s="946"/>
      <c r="B24" s="947"/>
      <c r="C24" s="947"/>
      <c r="D24" s="947"/>
      <c r="E24" s="947"/>
      <c r="F24" s="947"/>
      <c r="G24" s="947"/>
    </row>
    <row r="25" spans="1:7" ht="24.75" customHeight="1">
      <c r="A25" s="127" t="s">
        <v>582</v>
      </c>
      <c r="B25" s="941" t="s">
        <v>336</v>
      </c>
      <c r="C25" s="942"/>
      <c r="D25" s="942"/>
      <c r="E25" s="943"/>
      <c r="F25" s="944" t="s">
        <v>581</v>
      </c>
      <c r="G25" s="945"/>
    </row>
    <row r="26" spans="1:7" ht="15.75" customHeight="1">
      <c r="A26" s="68" t="s">
        <v>436</v>
      </c>
      <c r="B26" s="937"/>
      <c r="C26" s="937"/>
      <c r="D26" s="937"/>
      <c r="E26" s="937"/>
      <c r="F26" s="935"/>
      <c r="G26" s="936"/>
    </row>
    <row r="27" spans="1:7" ht="15.75" customHeight="1">
      <c r="A27" s="68" t="s">
        <v>437</v>
      </c>
      <c r="B27" s="937"/>
      <c r="C27" s="937"/>
      <c r="D27" s="937"/>
      <c r="E27" s="937"/>
      <c r="F27" s="935"/>
      <c r="G27" s="936"/>
    </row>
    <row r="28" spans="1:7" ht="15.75" customHeight="1">
      <c r="A28" s="68" t="s">
        <v>438</v>
      </c>
      <c r="B28" s="937"/>
      <c r="C28" s="937"/>
      <c r="D28" s="937"/>
      <c r="E28" s="937"/>
      <c r="F28" s="935"/>
      <c r="G28" s="936"/>
    </row>
    <row r="29" spans="1:7" ht="15.75" customHeight="1" thickBot="1">
      <c r="A29" s="69" t="s">
        <v>180</v>
      </c>
      <c r="B29" s="938"/>
      <c r="C29" s="938"/>
      <c r="D29" s="938"/>
      <c r="E29" s="938"/>
      <c r="F29" s="939"/>
      <c r="G29" s="940"/>
    </row>
    <row r="30" spans="1:7" ht="18" customHeight="1" thickBot="1">
      <c r="A30" s="946" t="s">
        <v>181</v>
      </c>
      <c r="B30" s="947"/>
      <c r="C30" s="947"/>
      <c r="D30" s="947"/>
      <c r="E30" s="947"/>
      <c r="F30" s="947"/>
      <c r="G30" s="947"/>
    </row>
    <row r="31" spans="1:7" ht="15.75" customHeight="1">
      <c r="A31" s="950" t="s">
        <v>99</v>
      </c>
      <c r="B31" s="951"/>
      <c r="C31" s="951"/>
      <c r="D31" s="951"/>
      <c r="E31" s="951"/>
      <c r="F31" s="951"/>
      <c r="G31" s="952"/>
    </row>
    <row r="32" spans="1:7" ht="15.75" customHeight="1">
      <c r="A32" s="137"/>
      <c r="B32" s="53" t="s">
        <v>352</v>
      </c>
      <c r="C32" s="953" t="s">
        <v>353</v>
      </c>
      <c r="D32" s="953"/>
      <c r="E32" s="53" t="s">
        <v>456</v>
      </c>
      <c r="F32" s="53" t="s">
        <v>354</v>
      </c>
      <c r="G32" s="54" t="s">
        <v>355</v>
      </c>
    </row>
    <row r="33" spans="1:7" ht="15.75" customHeight="1">
      <c r="A33" s="55">
        <v>1</v>
      </c>
      <c r="B33" s="145"/>
      <c r="C33" s="948"/>
      <c r="D33" s="948"/>
      <c r="E33" s="57"/>
      <c r="F33" s="60"/>
      <c r="G33" s="59"/>
    </row>
    <row r="34" spans="1:7" ht="15.75" customHeight="1">
      <c r="A34" s="55">
        <v>2</v>
      </c>
      <c r="B34" s="58"/>
      <c r="C34" s="948"/>
      <c r="D34" s="948"/>
      <c r="E34" s="146"/>
      <c r="F34" s="147"/>
      <c r="G34" s="148"/>
    </row>
    <row r="35" spans="1:7" ht="15.75" customHeight="1" thickBot="1">
      <c r="A35" s="56">
        <v>3</v>
      </c>
      <c r="B35" s="149"/>
      <c r="C35" s="949"/>
      <c r="D35" s="949"/>
      <c r="E35" s="149"/>
      <c r="F35" s="61"/>
      <c r="G35" s="62"/>
    </row>
    <row r="36" spans="1:7" ht="18" customHeight="1" thickBot="1">
      <c r="A36" s="954" t="s">
        <v>100</v>
      </c>
      <c r="B36" s="955"/>
      <c r="C36" s="955"/>
      <c r="D36" s="955"/>
      <c r="E36" s="955"/>
      <c r="F36" s="955"/>
      <c r="G36" s="955"/>
    </row>
    <row r="37" spans="1:7" ht="15.75" customHeight="1">
      <c r="A37" s="956" t="s">
        <v>101</v>
      </c>
      <c r="B37" s="957"/>
      <c r="C37" s="957"/>
      <c r="D37" s="957"/>
      <c r="E37" s="957"/>
      <c r="F37" s="957"/>
      <c r="G37" s="958"/>
    </row>
    <row r="38" spans="1:7" ht="24" customHeight="1">
      <c r="A38" s="138"/>
      <c r="B38" s="959" t="s">
        <v>352</v>
      </c>
      <c r="C38" s="960"/>
      <c r="D38" s="959" t="s">
        <v>353</v>
      </c>
      <c r="E38" s="960"/>
      <c r="F38" s="63" t="s">
        <v>4</v>
      </c>
      <c r="G38" s="64" t="s">
        <v>182</v>
      </c>
    </row>
    <row r="39" spans="1:7" ht="15.75" customHeight="1">
      <c r="A39" s="55">
        <v>1</v>
      </c>
      <c r="B39" s="961"/>
      <c r="C39" s="962"/>
      <c r="D39" s="961"/>
      <c r="E39" s="962"/>
      <c r="F39" s="9"/>
      <c r="G39" s="59"/>
    </row>
    <row r="40" spans="1:7" ht="15.75" customHeight="1" thickBot="1">
      <c r="A40" s="56">
        <v>2</v>
      </c>
      <c r="B40" s="963"/>
      <c r="C40" s="964"/>
      <c r="D40" s="963"/>
      <c r="E40" s="964"/>
      <c r="F40" s="10"/>
      <c r="G40" s="62"/>
    </row>
    <row r="41" spans="1:52" s="125" customFormat="1" ht="18" customHeight="1" thickBot="1">
      <c r="A41" s="954" t="s">
        <v>610</v>
      </c>
      <c r="B41" s="955"/>
      <c r="C41" s="955"/>
      <c r="D41" s="955"/>
      <c r="E41" s="955"/>
      <c r="F41" s="955"/>
      <c r="G41" s="955"/>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6"/>
      <c r="AL41" s="126"/>
      <c r="AM41" s="126"/>
      <c r="AN41" s="126"/>
      <c r="AO41" s="126"/>
      <c r="AP41" s="126"/>
      <c r="AQ41" s="126"/>
      <c r="AR41" s="126"/>
      <c r="AS41" s="126"/>
      <c r="AT41" s="126"/>
      <c r="AU41" s="126"/>
      <c r="AV41" s="126"/>
      <c r="AW41" s="126"/>
      <c r="AX41" s="126"/>
      <c r="AY41" s="126"/>
      <c r="AZ41" s="126"/>
    </row>
    <row r="42" spans="1:7" ht="15.75" customHeight="1">
      <c r="A42" s="956" t="s">
        <v>102</v>
      </c>
      <c r="B42" s="957"/>
      <c r="C42" s="957"/>
      <c r="D42" s="957"/>
      <c r="E42" s="957"/>
      <c r="F42" s="957"/>
      <c r="G42" s="958"/>
    </row>
    <row r="43" spans="1:7" ht="24" customHeight="1">
      <c r="A43" s="138"/>
      <c r="B43" s="959" t="s">
        <v>352</v>
      </c>
      <c r="C43" s="960"/>
      <c r="D43" s="959" t="s">
        <v>353</v>
      </c>
      <c r="E43" s="960"/>
      <c r="F43" s="63" t="s">
        <v>456</v>
      </c>
      <c r="G43" s="64" t="s">
        <v>182</v>
      </c>
    </row>
    <row r="44" spans="1:7" ht="15.75" customHeight="1" thickBot="1">
      <c r="A44" s="56">
        <v>1</v>
      </c>
      <c r="B44" s="963"/>
      <c r="C44" s="964"/>
      <c r="D44" s="963"/>
      <c r="E44" s="964"/>
      <c r="F44" s="10"/>
      <c r="G44" s="62"/>
    </row>
    <row r="45" spans="1:7" ht="13.5" thickBot="1">
      <c r="A45" s="970" t="s">
        <v>199</v>
      </c>
      <c r="B45" s="971"/>
      <c r="C45" s="971"/>
      <c r="D45" s="971"/>
      <c r="E45" s="971"/>
      <c r="F45" s="971"/>
      <c r="G45" s="971"/>
    </row>
    <row r="46" spans="1:7" ht="12.75">
      <c r="A46" s="965" t="s">
        <v>611</v>
      </c>
      <c r="B46" s="966"/>
      <c r="C46" s="966"/>
      <c r="D46" s="966"/>
      <c r="E46" s="966"/>
      <c r="F46" s="65" t="s">
        <v>456</v>
      </c>
      <c r="G46" s="66" t="s">
        <v>457</v>
      </c>
    </row>
    <row r="47" spans="1:7" ht="13.5" thickBot="1">
      <c r="A47" s="967"/>
      <c r="B47" s="968"/>
      <c r="C47" s="968"/>
      <c r="D47" s="968"/>
      <c r="E47" s="968"/>
      <c r="F47" s="144"/>
      <c r="G47" s="67"/>
    </row>
    <row r="48" spans="1:7" ht="9" customHeight="1">
      <c r="A48" s="128" t="s">
        <v>103</v>
      </c>
      <c r="B48" s="129"/>
      <c r="C48" s="129"/>
      <c r="D48" s="129"/>
      <c r="E48" s="129"/>
      <c r="F48" s="129"/>
      <c r="G48" s="129"/>
    </row>
    <row r="49" spans="1:7" ht="9" customHeight="1">
      <c r="A49" s="128" t="s">
        <v>580</v>
      </c>
      <c r="B49" s="129"/>
      <c r="C49" s="129"/>
      <c r="D49" s="129"/>
      <c r="E49" s="129"/>
      <c r="F49" s="129"/>
      <c r="G49" s="129"/>
    </row>
    <row r="50" spans="1:7" ht="12.75">
      <c r="A50" s="861" t="s">
        <v>163</v>
      </c>
      <c r="B50" s="861"/>
      <c r="C50" s="861"/>
      <c r="D50" s="861"/>
      <c r="E50" s="861"/>
      <c r="F50" s="861"/>
      <c r="G50" s="861"/>
    </row>
    <row r="51" spans="1:7" ht="12.75">
      <c r="A51" s="111"/>
      <c r="B51" s="111"/>
      <c r="C51" s="111"/>
      <c r="D51" s="111"/>
      <c r="E51" s="111"/>
      <c r="F51" s="111"/>
      <c r="G51" s="111"/>
    </row>
    <row r="52" spans="1:7" ht="12.75">
      <c r="A52" s="111"/>
      <c r="B52" s="111"/>
      <c r="C52" s="111"/>
      <c r="D52" s="111"/>
      <c r="E52" s="111"/>
      <c r="F52" s="111"/>
      <c r="G52" s="111"/>
    </row>
    <row r="53" spans="1:7" ht="12.75">
      <c r="A53" s="111"/>
      <c r="B53" s="111"/>
      <c r="C53" s="111"/>
      <c r="D53" s="111"/>
      <c r="E53" s="111"/>
      <c r="F53" s="111"/>
      <c r="G53" s="111"/>
    </row>
    <row r="54" spans="1:7" ht="12.75">
      <c r="A54" s="111"/>
      <c r="B54" s="111"/>
      <c r="C54" s="111"/>
      <c r="D54" s="111"/>
      <c r="E54" s="111"/>
      <c r="F54" s="111"/>
      <c r="G54" s="111"/>
    </row>
    <row r="55" spans="1:7" ht="12.75">
      <c r="A55" s="111"/>
      <c r="B55" s="111"/>
      <c r="C55" s="111"/>
      <c r="D55" s="111"/>
      <c r="E55" s="111"/>
      <c r="F55" s="111"/>
      <c r="G55" s="111"/>
    </row>
    <row r="56" spans="1:7" ht="12.75">
      <c r="A56" s="111"/>
      <c r="B56" s="111"/>
      <c r="C56" s="111"/>
      <c r="D56" s="111"/>
      <c r="E56" s="111"/>
      <c r="F56" s="111"/>
      <c r="G56" s="111"/>
    </row>
    <row r="57" spans="1:7" ht="12.75">
      <c r="A57" s="111"/>
      <c r="B57" s="111"/>
      <c r="C57" s="111"/>
      <c r="D57" s="111"/>
      <c r="E57" s="111"/>
      <c r="F57" s="111"/>
      <c r="G57" s="111"/>
    </row>
    <row r="58" spans="1:7" ht="12.75">
      <c r="A58" s="111"/>
      <c r="B58" s="111"/>
      <c r="C58" s="111"/>
      <c r="D58" s="111"/>
      <c r="E58" s="111"/>
      <c r="F58" s="111"/>
      <c r="G58" s="111"/>
    </row>
    <row r="59" spans="1:7" ht="12.75">
      <c r="A59" s="111"/>
      <c r="B59" s="111"/>
      <c r="C59" s="111"/>
      <c r="D59" s="111"/>
      <c r="E59" s="111"/>
      <c r="F59" s="111"/>
      <c r="G59" s="111"/>
    </row>
    <row r="60" spans="1:7" ht="12.75">
      <c r="A60" s="111"/>
      <c r="B60" s="111"/>
      <c r="C60" s="111"/>
      <c r="D60" s="111"/>
      <c r="E60" s="111"/>
      <c r="F60" s="111"/>
      <c r="G60" s="111"/>
    </row>
    <row r="61" spans="1:7" ht="12.75">
      <c r="A61" s="111"/>
      <c r="B61" s="111"/>
      <c r="C61" s="111"/>
      <c r="D61" s="111"/>
      <c r="E61" s="111"/>
      <c r="F61" s="111"/>
      <c r="G61" s="111"/>
    </row>
    <row r="62" spans="1:7" ht="12.75">
      <c r="A62" s="111"/>
      <c r="B62" s="111"/>
      <c r="C62" s="111"/>
      <c r="D62" s="111"/>
      <c r="E62" s="111"/>
      <c r="F62" s="111"/>
      <c r="G62" s="111"/>
    </row>
    <row r="63" spans="1:7" ht="12.75">
      <c r="A63" s="111"/>
      <c r="B63" s="111"/>
      <c r="C63" s="111"/>
      <c r="D63" s="111"/>
      <c r="E63" s="111"/>
      <c r="F63" s="111"/>
      <c r="G63" s="111"/>
    </row>
    <row r="64" spans="1:7" ht="12.75">
      <c r="A64" s="111"/>
      <c r="B64" s="111"/>
      <c r="C64" s="111"/>
      <c r="D64" s="111"/>
      <c r="E64" s="111"/>
      <c r="F64" s="111"/>
      <c r="G64" s="111"/>
    </row>
    <row r="65" spans="1:7" ht="12.75">
      <c r="A65" s="111"/>
      <c r="B65" s="111"/>
      <c r="C65" s="111"/>
      <c r="D65" s="111"/>
      <c r="E65" s="111"/>
      <c r="F65" s="111"/>
      <c r="G65" s="111"/>
    </row>
    <row r="66" spans="1:7" ht="12.75">
      <c r="A66" s="111"/>
      <c r="B66" s="111"/>
      <c r="C66" s="111"/>
      <c r="D66" s="111"/>
      <c r="E66" s="111"/>
      <c r="F66" s="111"/>
      <c r="G66" s="111"/>
    </row>
    <row r="67" spans="1:7" ht="12.75">
      <c r="A67" s="111"/>
      <c r="B67" s="111"/>
      <c r="C67" s="111"/>
      <c r="D67" s="111"/>
      <c r="E67" s="111"/>
      <c r="F67" s="111"/>
      <c r="G67" s="111"/>
    </row>
    <row r="68" spans="1:7" ht="12.75">
      <c r="A68" s="111"/>
      <c r="B68" s="111"/>
      <c r="C68" s="111"/>
      <c r="D68" s="111"/>
      <c r="E68" s="111"/>
      <c r="F68" s="111"/>
      <c r="G68" s="111"/>
    </row>
    <row r="69" spans="1:7" ht="12.75">
      <c r="A69" s="111"/>
      <c r="B69" s="111"/>
      <c r="C69" s="111"/>
      <c r="D69" s="111"/>
      <c r="E69" s="111"/>
      <c r="F69" s="111"/>
      <c r="G69" s="111"/>
    </row>
    <row r="70" spans="1:7" ht="12.75">
      <c r="A70" s="111"/>
      <c r="B70" s="111"/>
      <c r="C70" s="111"/>
      <c r="D70" s="111"/>
      <c r="E70" s="111"/>
      <c r="F70" s="111"/>
      <c r="G70" s="111"/>
    </row>
    <row r="71" spans="1:7" ht="12.75">
      <c r="A71" s="111"/>
      <c r="B71" s="111"/>
      <c r="C71" s="111"/>
      <c r="D71" s="111"/>
      <c r="E71" s="111"/>
      <c r="F71" s="111"/>
      <c r="G71" s="111"/>
    </row>
    <row r="72" spans="1:7" ht="12.75">
      <c r="A72" s="111"/>
      <c r="B72" s="111"/>
      <c r="C72" s="111"/>
      <c r="D72" s="111"/>
      <c r="E72" s="111"/>
      <c r="F72" s="111"/>
      <c r="G72" s="111"/>
    </row>
    <row r="73" spans="1:7" ht="12.75">
      <c r="A73" s="111"/>
      <c r="B73" s="111"/>
      <c r="C73" s="111"/>
      <c r="D73" s="111"/>
      <c r="E73" s="111"/>
      <c r="F73" s="111"/>
      <c r="G73" s="111"/>
    </row>
    <row r="74" spans="1:7" ht="12.75">
      <c r="A74" s="111"/>
      <c r="B74" s="111"/>
      <c r="C74" s="111"/>
      <c r="D74" s="111"/>
      <c r="E74" s="111"/>
      <c r="F74" s="111"/>
      <c r="G74" s="111"/>
    </row>
    <row r="75" spans="1:7" ht="12.75">
      <c r="A75" s="111"/>
      <c r="B75" s="111"/>
      <c r="C75" s="111"/>
      <c r="D75" s="111"/>
      <c r="E75" s="111"/>
      <c r="F75" s="111"/>
      <c r="G75" s="111"/>
    </row>
    <row r="76" spans="1:7" ht="12.75">
      <c r="A76" s="111"/>
      <c r="B76" s="111"/>
      <c r="C76" s="111"/>
      <c r="D76" s="111"/>
      <c r="E76" s="111"/>
      <c r="F76" s="111"/>
      <c r="G76" s="111"/>
    </row>
    <row r="77" spans="1:7" ht="12.75">
      <c r="A77" s="111"/>
      <c r="B77" s="111"/>
      <c r="C77" s="111"/>
      <c r="D77" s="111"/>
      <c r="E77" s="111"/>
      <c r="F77" s="111"/>
      <c r="G77" s="111"/>
    </row>
    <row r="78" spans="1:7" ht="12.75">
      <c r="A78" s="111"/>
      <c r="B78" s="111"/>
      <c r="C78" s="111"/>
      <c r="D78" s="111"/>
      <c r="E78" s="111"/>
      <c r="F78" s="111"/>
      <c r="G78" s="111"/>
    </row>
    <row r="79" spans="1:7" ht="12.75">
      <c r="A79" s="111"/>
      <c r="B79" s="111"/>
      <c r="C79" s="111"/>
      <c r="D79" s="111"/>
      <c r="E79" s="111"/>
      <c r="F79" s="111"/>
      <c r="G79" s="111"/>
    </row>
    <row r="80" spans="1:7" ht="12.75">
      <c r="A80" s="111"/>
      <c r="B80" s="111"/>
      <c r="C80" s="111"/>
      <c r="D80" s="111"/>
      <c r="E80" s="111"/>
      <c r="F80" s="111"/>
      <c r="G80" s="111"/>
    </row>
    <row r="81" s="111" customFormat="1" ht="12.75"/>
    <row r="82" s="111" customFormat="1" ht="12.75"/>
    <row r="83" s="111" customFormat="1" ht="12.75"/>
    <row r="84" s="111" customFormat="1" ht="12.75"/>
    <row r="85" s="111" customFormat="1" ht="12.75"/>
    <row r="86" s="111" customFormat="1" ht="12.75"/>
    <row r="87" s="111" customFormat="1" ht="12.75"/>
    <row r="88" s="111" customFormat="1" ht="12.75"/>
    <row r="89" s="111" customFormat="1" ht="12.75"/>
    <row r="90" s="111" customFormat="1" ht="12.75"/>
    <row r="91" s="111" customFormat="1" ht="12.75"/>
    <row r="92" s="111" customFormat="1" ht="12.75"/>
    <row r="93" s="111" customFormat="1" ht="12.75"/>
    <row r="94" s="111" customFormat="1" ht="12.75"/>
    <row r="95" s="111" customFormat="1" ht="12.75"/>
    <row r="96" s="111" customFormat="1" ht="12.75"/>
    <row r="97" s="111" customFormat="1" ht="12.75"/>
    <row r="98" s="111" customFormat="1" ht="12.75"/>
    <row r="99" s="111" customFormat="1" ht="12.75"/>
    <row r="100" s="111" customFormat="1" ht="12.75"/>
    <row r="101" s="111" customFormat="1" ht="12.75"/>
    <row r="102" s="111" customFormat="1" ht="12.75"/>
    <row r="103" s="111" customFormat="1" ht="12.75"/>
    <row r="104" s="111" customFormat="1" ht="12.75"/>
    <row r="105" s="111" customFormat="1" ht="12.75"/>
    <row r="106" s="111" customFormat="1" ht="12.75"/>
    <row r="107" s="111" customFormat="1" ht="12.75"/>
    <row r="108" s="111" customFormat="1" ht="12.75"/>
    <row r="109" s="111" customFormat="1" ht="12.75"/>
    <row r="110" s="111" customFormat="1" ht="12.75"/>
    <row r="111" s="111" customFormat="1" ht="12.75"/>
    <row r="112" s="111" customFormat="1" ht="12.75"/>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sheetData>
  <sheetProtection password="EF65" sheet="1" objects="1" scenarios="1"/>
  <mergeCells count="64">
    <mergeCell ref="A6:E6"/>
    <mergeCell ref="A5:G5"/>
    <mergeCell ref="A4:G4"/>
    <mergeCell ref="C16:D16"/>
    <mergeCell ref="A15:G15"/>
    <mergeCell ref="E16:G16"/>
    <mergeCell ref="B12:E12"/>
    <mergeCell ref="B14:E14"/>
    <mergeCell ref="A46:E47"/>
    <mergeCell ref="B7:E7"/>
    <mergeCell ref="B8:E8"/>
    <mergeCell ref="B9:E9"/>
    <mergeCell ref="B10:E10"/>
    <mergeCell ref="B11:E11"/>
    <mergeCell ref="B13:E13"/>
    <mergeCell ref="B44:C44"/>
    <mergeCell ref="D44:E44"/>
    <mergeCell ref="A45:G45"/>
    <mergeCell ref="A41:G41"/>
    <mergeCell ref="A42:G42"/>
    <mergeCell ref="B43:C43"/>
    <mergeCell ref="D43:E43"/>
    <mergeCell ref="B39:C39"/>
    <mergeCell ref="D39:E39"/>
    <mergeCell ref="B40:C40"/>
    <mergeCell ref="D40:E40"/>
    <mergeCell ref="A36:G36"/>
    <mergeCell ref="A37:G37"/>
    <mergeCell ref="B38:C38"/>
    <mergeCell ref="D38:E38"/>
    <mergeCell ref="C33:D33"/>
    <mergeCell ref="C34:D34"/>
    <mergeCell ref="C35:D35"/>
    <mergeCell ref="A30:G30"/>
    <mergeCell ref="A31:G31"/>
    <mergeCell ref="C32:D32"/>
    <mergeCell ref="B19:E19"/>
    <mergeCell ref="F19:G19"/>
    <mergeCell ref="A24:G24"/>
    <mergeCell ref="A50:G50"/>
    <mergeCell ref="B22:E22"/>
    <mergeCell ref="F22:G22"/>
    <mergeCell ref="B29:E29"/>
    <mergeCell ref="F29:G29"/>
    <mergeCell ref="B28:E28"/>
    <mergeCell ref="F28:G28"/>
    <mergeCell ref="B20:E20"/>
    <mergeCell ref="F20:G20"/>
    <mergeCell ref="B21:E21"/>
    <mergeCell ref="F21:G21"/>
    <mergeCell ref="A17:G17"/>
    <mergeCell ref="F26:G26"/>
    <mergeCell ref="B27:E27"/>
    <mergeCell ref="F27:G27"/>
    <mergeCell ref="B23:E23"/>
    <mergeCell ref="F23:G23"/>
    <mergeCell ref="B25:E25"/>
    <mergeCell ref="F25:G25"/>
    <mergeCell ref="B26:E26"/>
    <mergeCell ref="A18:G18"/>
    <mergeCell ref="C3:D3"/>
    <mergeCell ref="A3:B3"/>
    <mergeCell ref="A1:G1"/>
    <mergeCell ref="A2:B2"/>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scale="99" r:id="rId1"/>
</worksheet>
</file>

<file path=xl/worksheets/sheet9.xml><?xml version="1.0" encoding="utf-8"?>
<worksheet xmlns="http://schemas.openxmlformats.org/spreadsheetml/2006/main" xmlns:r="http://schemas.openxmlformats.org/officeDocument/2006/relationships">
  <sheetPr>
    <pageSetUpPr fitToPage="1"/>
  </sheetPr>
  <dimension ref="A1:BG112"/>
  <sheetViews>
    <sheetView workbookViewId="0" topLeftCell="A1">
      <selection activeCell="D7" sqref="D7"/>
    </sheetView>
  </sheetViews>
  <sheetFormatPr defaultColWidth="9.140625" defaultRowHeight="12.75"/>
  <cols>
    <col min="1" max="1" width="4.00390625" style="0" customWidth="1"/>
    <col min="2" max="2" width="14.7109375" style="0" customWidth="1"/>
    <col min="3" max="3" width="18.7109375" style="0" customWidth="1"/>
    <col min="4" max="5" width="8.28125" style="0" customWidth="1"/>
    <col min="6" max="6" width="3.7109375" style="0" customWidth="1"/>
    <col min="7" max="7" width="12.7109375" style="0" customWidth="1"/>
    <col min="8" max="8" width="5.7109375" style="0" customWidth="1"/>
    <col min="9" max="9" width="14.7109375" style="0" customWidth="1"/>
    <col min="10" max="10" width="5.7109375" style="0" customWidth="1"/>
    <col min="11" max="59" width="9.140625" style="111" customWidth="1"/>
  </cols>
  <sheetData>
    <row r="1" spans="1:10" ht="18" customHeight="1" thickBot="1">
      <c r="A1" s="903" t="s">
        <v>583</v>
      </c>
      <c r="B1" s="904"/>
      <c r="C1" s="904"/>
      <c r="D1" s="904"/>
      <c r="E1" s="904"/>
      <c r="F1" s="904"/>
      <c r="G1" s="1003" t="s">
        <v>454</v>
      </c>
      <c r="H1" s="439"/>
      <c r="I1" s="881">
        <f>DAP1!A7</f>
      </c>
      <c r="J1" s="706"/>
    </row>
    <row r="2" spans="1:10" ht="24" customHeight="1">
      <c r="A2" s="870" t="s">
        <v>531</v>
      </c>
      <c r="B2" s="870"/>
      <c r="C2" s="870"/>
      <c r="D2" s="870"/>
      <c r="E2" s="870"/>
      <c r="F2" s="870"/>
      <c r="G2" s="450"/>
      <c r="H2" s="758"/>
      <c r="I2" s="758"/>
      <c r="J2" s="758"/>
    </row>
    <row r="3" spans="1:10" ht="36" customHeight="1">
      <c r="A3" s="886" t="s">
        <v>345</v>
      </c>
      <c r="B3" s="887"/>
      <c r="C3" s="887"/>
      <c r="D3" s="887"/>
      <c r="E3" s="887"/>
      <c r="F3" s="887"/>
      <c r="G3" s="887"/>
      <c r="H3" s="887"/>
      <c r="I3" s="887"/>
      <c r="J3" s="887"/>
    </row>
    <row r="4" spans="1:10" ht="30" customHeight="1">
      <c r="A4" s="987" t="s">
        <v>337</v>
      </c>
      <c r="B4" s="988"/>
      <c r="C4" s="988"/>
      <c r="D4" s="988"/>
      <c r="E4" s="988"/>
      <c r="F4" s="988"/>
      <c r="G4" s="988"/>
      <c r="H4" s="988"/>
      <c r="I4" s="988"/>
      <c r="J4" s="988"/>
    </row>
    <row r="5" spans="1:10" ht="18" customHeight="1">
      <c r="A5" s="907" t="s">
        <v>104</v>
      </c>
      <c r="B5" s="908"/>
      <c r="C5" s="908"/>
      <c r="D5" s="908"/>
      <c r="E5" s="908"/>
      <c r="F5" s="908"/>
      <c r="G5" s="908"/>
      <c r="H5" s="908"/>
      <c r="I5" s="908"/>
      <c r="J5" s="908"/>
    </row>
    <row r="6" spans="1:10" ht="18" customHeight="1" thickBot="1">
      <c r="A6" s="1001" t="s">
        <v>106</v>
      </c>
      <c r="B6" s="1002"/>
      <c r="C6" s="1002"/>
      <c r="D6" s="1002"/>
      <c r="E6" s="1002"/>
      <c r="F6" s="1002"/>
      <c r="G6" s="1002"/>
      <c r="H6" s="1002"/>
      <c r="I6" s="1002"/>
      <c r="J6" s="1002"/>
    </row>
    <row r="7" spans="1:59" s="236" customFormat="1" ht="24" customHeight="1" thickBot="1">
      <c r="A7" s="1004" t="s">
        <v>81</v>
      </c>
      <c r="B7" s="1005"/>
      <c r="C7" s="1005"/>
      <c r="D7" s="283"/>
      <c r="E7" s="284"/>
      <c r="F7" s="996" t="s">
        <v>338</v>
      </c>
      <c r="G7" s="997"/>
      <c r="H7" s="997"/>
      <c r="I7" s="997"/>
      <c r="J7" s="283"/>
      <c r="K7" s="237"/>
      <c r="L7" s="237"/>
      <c r="M7" s="237"/>
      <c r="N7" s="237"/>
      <c r="O7" s="237"/>
      <c r="P7" s="237"/>
      <c r="Q7" s="237"/>
      <c r="R7" s="237"/>
      <c r="S7" s="237"/>
      <c r="T7" s="237"/>
      <c r="U7" s="237"/>
      <c r="V7" s="237"/>
      <c r="W7" s="237"/>
      <c r="X7" s="237"/>
      <c r="Y7" s="237"/>
      <c r="Z7" s="237"/>
      <c r="AA7" s="237"/>
      <c r="AB7" s="237"/>
      <c r="AC7" s="237"/>
      <c r="AD7" s="237"/>
      <c r="AE7" s="237"/>
      <c r="AF7" s="237"/>
      <c r="AG7" s="237"/>
      <c r="AH7" s="237"/>
      <c r="AI7" s="237"/>
      <c r="AJ7" s="237"/>
      <c r="AK7" s="237"/>
      <c r="AL7" s="237"/>
      <c r="AM7" s="237"/>
      <c r="AN7" s="237"/>
      <c r="AO7" s="237"/>
      <c r="AP7" s="237"/>
      <c r="AQ7" s="237"/>
      <c r="AR7" s="237"/>
      <c r="AS7" s="237"/>
      <c r="AT7" s="237"/>
      <c r="AU7" s="237"/>
      <c r="AV7" s="237"/>
      <c r="AW7" s="237"/>
      <c r="AX7" s="237"/>
      <c r="AY7" s="237"/>
      <c r="AZ7" s="237"/>
      <c r="BA7" s="237"/>
      <c r="BB7" s="237"/>
      <c r="BC7" s="237"/>
      <c r="BD7" s="237"/>
      <c r="BE7" s="237"/>
      <c r="BF7" s="237"/>
      <c r="BG7" s="237"/>
    </row>
    <row r="8" spans="1:10" ht="18" customHeight="1" thickBot="1">
      <c r="A8" s="998"/>
      <c r="B8" s="999"/>
      <c r="C8" s="999"/>
      <c r="D8" s="999"/>
      <c r="E8" s="999"/>
      <c r="F8" s="999"/>
      <c r="G8" s="999"/>
      <c r="H8" s="999"/>
      <c r="I8" s="999"/>
      <c r="J8" s="999"/>
    </row>
    <row r="9" spans="1:10" ht="18" customHeight="1">
      <c r="A9" s="1000"/>
      <c r="B9" s="781"/>
      <c r="C9" s="781"/>
      <c r="D9" s="781"/>
      <c r="E9" s="781"/>
      <c r="F9" s="782"/>
      <c r="G9" s="656" t="s">
        <v>455</v>
      </c>
      <c r="H9" s="992"/>
      <c r="I9" s="656" t="s">
        <v>467</v>
      </c>
      <c r="J9" s="993"/>
    </row>
    <row r="10" spans="1:10" ht="24" customHeight="1">
      <c r="A10" s="21">
        <v>201</v>
      </c>
      <c r="B10" s="592" t="s">
        <v>24</v>
      </c>
      <c r="C10" s="592"/>
      <c r="D10" s="592"/>
      <c r="E10" s="592"/>
      <c r="F10" s="652"/>
      <c r="G10" s="590">
        <v>0</v>
      </c>
      <c r="H10" s="1006"/>
      <c r="I10" s="733"/>
      <c r="J10" s="1007"/>
    </row>
    <row r="11" spans="1:10" ht="24" customHeight="1">
      <c r="A11" s="21">
        <v>202</v>
      </c>
      <c r="B11" s="592" t="s">
        <v>25</v>
      </c>
      <c r="C11" s="592"/>
      <c r="D11" s="592"/>
      <c r="E11" s="592"/>
      <c r="F11" s="652"/>
      <c r="G11" s="590">
        <f>+ROUND(G10*0.3,0)</f>
        <v>0</v>
      </c>
      <c r="H11" s="1006"/>
      <c r="I11" s="733"/>
      <c r="J11" s="1007"/>
    </row>
    <row r="12" spans="1:10" ht="31.5" customHeight="1">
      <c r="A12" s="21">
        <v>203</v>
      </c>
      <c r="B12" s="567" t="s">
        <v>339</v>
      </c>
      <c r="C12" s="567"/>
      <c r="D12" s="567"/>
      <c r="E12" s="567"/>
      <c r="F12" s="700"/>
      <c r="G12" s="584">
        <f>+G10-G11</f>
        <v>0</v>
      </c>
      <c r="H12" s="1008"/>
      <c r="I12" s="733"/>
      <c r="J12" s="1007"/>
    </row>
    <row r="13" spans="1:10" ht="31.5" customHeight="1">
      <c r="A13" s="21">
        <v>204</v>
      </c>
      <c r="B13" s="567" t="s">
        <v>107</v>
      </c>
      <c r="C13" s="567"/>
      <c r="D13" s="567"/>
      <c r="E13" s="567"/>
      <c r="F13" s="700"/>
      <c r="G13" s="590">
        <v>0</v>
      </c>
      <c r="H13" s="1006"/>
      <c r="I13" s="733"/>
      <c r="J13" s="1007"/>
    </row>
    <row r="14" spans="1:10" ht="31.5" customHeight="1">
      <c r="A14" s="21">
        <v>205</v>
      </c>
      <c r="B14" s="567" t="s">
        <v>108</v>
      </c>
      <c r="C14" s="567"/>
      <c r="D14" s="567"/>
      <c r="E14" s="567"/>
      <c r="F14" s="700"/>
      <c r="G14" s="590">
        <v>0</v>
      </c>
      <c r="H14" s="1006"/>
      <c r="I14" s="733"/>
      <c r="J14" s="1007"/>
    </row>
    <row r="15" spans="1:10" ht="31.5" customHeight="1" thickBot="1">
      <c r="A15" s="20">
        <v>206</v>
      </c>
      <c r="B15" s="578" t="s">
        <v>405</v>
      </c>
      <c r="C15" s="578"/>
      <c r="D15" s="578"/>
      <c r="E15" s="578"/>
      <c r="F15" s="1009"/>
      <c r="G15" s="597">
        <f>IF(G10&gt;1000000,T("LIMIT"),+G12+G13-G14)</f>
        <v>0</v>
      </c>
      <c r="H15" s="1010"/>
      <c r="I15" s="1021"/>
      <c r="J15" s="1022"/>
    </row>
    <row r="16" spans="1:10" ht="7.5" customHeight="1" thickBot="1">
      <c r="A16" s="907"/>
      <c r="B16" s="908"/>
      <c r="C16" s="908"/>
      <c r="D16" s="908"/>
      <c r="E16" s="908"/>
      <c r="F16" s="908"/>
      <c r="G16" s="908"/>
      <c r="H16" s="908"/>
      <c r="I16" s="908"/>
      <c r="J16" s="908"/>
    </row>
    <row r="17" spans="1:10" ht="24" customHeight="1" thickBot="1">
      <c r="A17" s="980" t="s">
        <v>95</v>
      </c>
      <c r="B17" s="981"/>
      <c r="C17" s="983">
        <v>0</v>
      </c>
      <c r="D17" s="984"/>
      <c r="E17" s="985"/>
      <c r="F17" s="982" t="s">
        <v>96</v>
      </c>
      <c r="G17" s="981"/>
      <c r="H17" s="983">
        <v>0</v>
      </c>
      <c r="I17" s="984"/>
      <c r="J17" s="986"/>
    </row>
    <row r="18" spans="1:10" ht="15.75" customHeight="1">
      <c r="A18" s="907"/>
      <c r="B18" s="908"/>
      <c r="C18" s="908"/>
      <c r="D18" s="908"/>
      <c r="E18" s="908"/>
      <c r="F18" s="908"/>
      <c r="G18" s="908"/>
      <c r="H18" s="908"/>
      <c r="I18" s="908"/>
      <c r="J18" s="908"/>
    </row>
    <row r="19" spans="1:10" ht="15.75" customHeight="1">
      <c r="A19" s="907" t="s">
        <v>109</v>
      </c>
      <c r="B19" s="908"/>
      <c r="C19" s="908"/>
      <c r="D19" s="908"/>
      <c r="E19" s="908"/>
      <c r="F19" s="908"/>
      <c r="G19" s="908"/>
      <c r="H19" s="908"/>
      <c r="I19" s="908"/>
      <c r="J19" s="908"/>
    </row>
    <row r="20" spans="1:10" ht="15.75" customHeight="1" thickBot="1">
      <c r="A20" s="1001" t="s">
        <v>28</v>
      </c>
      <c r="B20" s="1002"/>
      <c r="C20" s="1002"/>
      <c r="D20" s="1002"/>
      <c r="E20" s="1002"/>
      <c r="F20" s="1002"/>
      <c r="G20" s="1002"/>
      <c r="H20" s="1002"/>
      <c r="I20" s="1002"/>
      <c r="J20" s="1002"/>
    </row>
    <row r="21" spans="1:10" ht="24" customHeight="1">
      <c r="A21" s="1036" t="s">
        <v>458</v>
      </c>
      <c r="B21" s="632"/>
      <c r="C21" s="767"/>
      <c r="D21" s="894" t="s">
        <v>452</v>
      </c>
      <c r="E21" s="1016"/>
      <c r="F21" s="894" t="s">
        <v>453</v>
      </c>
      <c r="G21" s="1016"/>
      <c r="H21" s="1026" t="s">
        <v>110</v>
      </c>
      <c r="I21" s="1027"/>
      <c r="J21" s="181" t="s">
        <v>351</v>
      </c>
    </row>
    <row r="22" spans="1:10" ht="12.75">
      <c r="A22" s="1037">
        <v>1</v>
      </c>
      <c r="B22" s="501"/>
      <c r="C22" s="593"/>
      <c r="D22" s="1017">
        <v>2</v>
      </c>
      <c r="E22" s="1018"/>
      <c r="F22" s="1017">
        <v>3</v>
      </c>
      <c r="G22" s="1018"/>
      <c r="H22" s="1017">
        <v>4</v>
      </c>
      <c r="I22" s="1028"/>
      <c r="J22" s="8">
        <v>5</v>
      </c>
    </row>
    <row r="23" spans="1:10" ht="24" customHeight="1">
      <c r="A23" s="21">
        <v>1</v>
      </c>
      <c r="B23" s="1039"/>
      <c r="C23" s="533"/>
      <c r="D23" s="1013">
        <v>0</v>
      </c>
      <c r="E23" s="1014"/>
      <c r="F23" s="1013">
        <v>0</v>
      </c>
      <c r="G23" s="1014"/>
      <c r="H23" s="1019">
        <f>+MAX(0,D23-F23)</f>
        <v>0</v>
      </c>
      <c r="I23" s="1020"/>
      <c r="J23" s="150"/>
    </row>
    <row r="24" spans="1:10" ht="24" customHeight="1">
      <c r="A24" s="21">
        <v>2</v>
      </c>
      <c r="B24" s="1039"/>
      <c r="C24" s="533"/>
      <c r="D24" s="1013">
        <v>0</v>
      </c>
      <c r="E24" s="1014"/>
      <c r="F24" s="1013">
        <v>0</v>
      </c>
      <c r="G24" s="1014"/>
      <c r="H24" s="1019">
        <f>+MAX(0,D24-F24)</f>
        <v>0</v>
      </c>
      <c r="I24" s="1020"/>
      <c r="J24" s="150"/>
    </row>
    <row r="25" spans="1:10" ht="24" customHeight="1">
      <c r="A25" s="21">
        <v>3</v>
      </c>
      <c r="B25" s="1039"/>
      <c r="C25" s="533"/>
      <c r="D25" s="1013">
        <v>0</v>
      </c>
      <c r="E25" s="1014"/>
      <c r="F25" s="1013">
        <v>0</v>
      </c>
      <c r="G25" s="1014"/>
      <c r="H25" s="1019">
        <f>+MAX(0,D25-F25)</f>
        <v>0</v>
      </c>
      <c r="I25" s="1020"/>
      <c r="J25" s="150"/>
    </row>
    <row r="26" spans="1:10" ht="24" customHeight="1">
      <c r="A26" s="21">
        <v>4</v>
      </c>
      <c r="B26" s="1039"/>
      <c r="C26" s="533"/>
      <c r="D26" s="1013">
        <v>0</v>
      </c>
      <c r="E26" s="1014"/>
      <c r="F26" s="1013">
        <v>0</v>
      </c>
      <c r="G26" s="1014"/>
      <c r="H26" s="1019">
        <f>+MAX(0,D26-F26)</f>
        <v>0</v>
      </c>
      <c r="I26" s="1020"/>
      <c r="J26" s="150"/>
    </row>
    <row r="27" spans="1:10" ht="24" customHeight="1" thickBot="1">
      <c r="A27" s="1038" t="s">
        <v>396</v>
      </c>
      <c r="B27" s="561"/>
      <c r="C27" s="649"/>
      <c r="D27" s="1034"/>
      <c r="E27" s="1035"/>
      <c r="F27" s="1034"/>
      <c r="G27" s="1035"/>
      <c r="H27" s="1032">
        <f>SUM(H23:H26)</f>
        <v>0</v>
      </c>
      <c r="I27" s="1033"/>
      <c r="J27" s="22" t="s">
        <v>444</v>
      </c>
    </row>
    <row r="28" spans="1:10" ht="15.75" customHeight="1" thickBot="1">
      <c r="A28" s="1024"/>
      <c r="B28" s="436"/>
      <c r="C28" s="436"/>
      <c r="D28" s="436"/>
      <c r="E28" s="436"/>
      <c r="F28" s="436"/>
      <c r="G28" s="436"/>
      <c r="H28" s="436"/>
      <c r="I28" s="436"/>
      <c r="J28" s="436"/>
    </row>
    <row r="29" spans="1:10" ht="15.75" customHeight="1">
      <c r="A29" s="972"/>
      <c r="B29" s="601"/>
      <c r="C29" s="601"/>
      <c r="D29" s="601"/>
      <c r="E29" s="601"/>
      <c r="F29" s="1025"/>
      <c r="G29" s="1029" t="s">
        <v>455</v>
      </c>
      <c r="H29" s="1030"/>
      <c r="I29" s="1029" t="s">
        <v>467</v>
      </c>
      <c r="J29" s="1031"/>
    </row>
    <row r="30" spans="1:10" ht="24" customHeight="1">
      <c r="A30" s="21">
        <v>207</v>
      </c>
      <c r="B30" s="884" t="s">
        <v>282</v>
      </c>
      <c r="C30" s="884"/>
      <c r="D30" s="884"/>
      <c r="E30" s="884"/>
      <c r="F30" s="885"/>
      <c r="G30" s="864">
        <f>+SUM(D23:E26)</f>
        <v>0</v>
      </c>
      <c r="H30" s="586"/>
      <c r="I30" s="1015"/>
      <c r="J30" s="634"/>
    </row>
    <row r="31" spans="1:10" ht="24" customHeight="1">
      <c r="A31" s="21">
        <v>208</v>
      </c>
      <c r="B31" s="884" t="s">
        <v>111</v>
      </c>
      <c r="C31" s="884"/>
      <c r="D31" s="884"/>
      <c r="E31" s="884"/>
      <c r="F31" s="885"/>
      <c r="G31" s="864">
        <f>+G30-H27</f>
        <v>0</v>
      </c>
      <c r="H31" s="586"/>
      <c r="I31" s="1015"/>
      <c r="J31" s="634"/>
    </row>
    <row r="32" spans="1:59" s="133" customFormat="1" ht="24" customHeight="1" thickBot="1">
      <c r="A32" s="20">
        <v>209</v>
      </c>
      <c r="B32" s="1011" t="s">
        <v>406</v>
      </c>
      <c r="C32" s="1011"/>
      <c r="D32" s="1011"/>
      <c r="E32" s="1011"/>
      <c r="F32" s="1012"/>
      <c r="G32" s="878">
        <f>IF(G30&gt;1000000,T("LIMIT"),+G30-G31)</f>
        <v>0</v>
      </c>
      <c r="H32" s="599"/>
      <c r="I32" s="1023"/>
      <c r="J32" s="641"/>
      <c r="K32" s="134"/>
      <c r="L32" s="134"/>
      <c r="M32" s="134"/>
      <c r="N32" s="134"/>
      <c r="O32" s="134"/>
      <c r="P32" s="134"/>
      <c r="Q32" s="134"/>
      <c r="R32" s="134"/>
      <c r="S32" s="134"/>
      <c r="T32" s="134"/>
      <c r="U32" s="134"/>
      <c r="V32" s="134"/>
      <c r="W32" s="134"/>
      <c r="X32" s="134"/>
      <c r="Y32" s="134"/>
      <c r="Z32" s="134"/>
      <c r="AA32" s="134"/>
      <c r="AB32" s="134"/>
      <c r="AC32" s="134"/>
      <c r="AD32" s="134"/>
      <c r="AE32" s="134"/>
      <c r="AF32" s="134"/>
      <c r="AG32" s="134"/>
      <c r="AH32" s="134"/>
      <c r="AI32" s="134"/>
      <c r="AJ32" s="134"/>
      <c r="AK32" s="134"/>
      <c r="AL32" s="134"/>
      <c r="AM32" s="134"/>
      <c r="AN32" s="134"/>
      <c r="AO32" s="134"/>
      <c r="AP32" s="134"/>
      <c r="AQ32" s="134"/>
      <c r="AR32" s="134"/>
      <c r="AS32" s="134"/>
      <c r="AT32" s="134"/>
      <c r="AU32" s="134"/>
      <c r="AV32" s="134"/>
      <c r="AW32" s="134"/>
      <c r="AX32" s="134"/>
      <c r="AY32" s="134"/>
      <c r="AZ32" s="134"/>
      <c r="BA32" s="134"/>
      <c r="BB32" s="134"/>
      <c r="BC32" s="134"/>
      <c r="BD32" s="134"/>
      <c r="BE32" s="134"/>
      <c r="BF32" s="134"/>
      <c r="BG32" s="134"/>
    </row>
    <row r="33" spans="1:10" ht="10.5" customHeight="1">
      <c r="A33" s="989" t="s">
        <v>346</v>
      </c>
      <c r="B33" s="871"/>
      <c r="C33" s="871"/>
      <c r="D33" s="871"/>
      <c r="E33" s="871"/>
      <c r="F33" s="871"/>
      <c r="G33" s="871"/>
      <c r="H33" s="871"/>
      <c r="I33" s="871"/>
      <c r="J33" s="871"/>
    </row>
    <row r="34" spans="1:10" ht="30" customHeight="1">
      <c r="A34" s="990" t="s">
        <v>612</v>
      </c>
      <c r="B34" s="991"/>
      <c r="C34" s="991"/>
      <c r="D34" s="991"/>
      <c r="E34" s="991"/>
      <c r="F34" s="991"/>
      <c r="G34" s="991"/>
      <c r="H34" s="991"/>
      <c r="I34" s="991"/>
      <c r="J34" s="991"/>
    </row>
    <row r="35" spans="1:10" ht="12.75" customHeight="1">
      <c r="A35" s="994" t="str">
        <f>+DAP1!A44</f>
        <v>Formulář zpracovala ASPEKT HM, daňová, účetní a auditorská kancelář, www.danovapriznani.cz, business.center.cz</v>
      </c>
      <c r="B35" s="995"/>
      <c r="C35" s="995"/>
      <c r="D35" s="995"/>
      <c r="E35" s="995"/>
      <c r="F35" s="995"/>
      <c r="G35" s="995"/>
      <c r="H35" s="995"/>
      <c r="I35" s="995"/>
      <c r="J35" s="995"/>
    </row>
    <row r="36" spans="1:10" ht="12.75" customHeight="1">
      <c r="A36" s="863" t="s">
        <v>535</v>
      </c>
      <c r="B36" s="863"/>
      <c r="C36" s="863"/>
      <c r="D36" s="863"/>
      <c r="E36" s="863"/>
      <c r="F36" s="863"/>
      <c r="G36" s="863"/>
      <c r="H36" s="863"/>
      <c r="I36" s="863"/>
      <c r="J36" s="863"/>
    </row>
    <row r="37" spans="1:10" ht="12" customHeight="1">
      <c r="A37" s="861" t="s">
        <v>162</v>
      </c>
      <c r="B37" s="861"/>
      <c r="C37" s="861"/>
      <c r="D37" s="861"/>
      <c r="E37" s="861"/>
      <c r="F37" s="861"/>
      <c r="G37" s="861"/>
      <c r="H37" s="450"/>
      <c r="I37" s="450"/>
      <c r="J37" s="450"/>
    </row>
    <row r="38" spans="1:10" ht="12.75">
      <c r="A38" s="111"/>
      <c r="B38" s="111"/>
      <c r="C38" s="111"/>
      <c r="D38" s="111"/>
      <c r="E38" s="111"/>
      <c r="F38" s="111"/>
      <c r="G38" s="111"/>
      <c r="H38" s="111"/>
      <c r="I38" s="111"/>
      <c r="J38" s="111"/>
    </row>
    <row r="39" spans="1:10" ht="12.75">
      <c r="A39" s="111"/>
      <c r="B39" s="111"/>
      <c r="C39" s="111"/>
      <c r="D39" s="111"/>
      <c r="E39" s="111"/>
      <c r="F39" s="111"/>
      <c r="G39" s="111"/>
      <c r="H39" s="111"/>
      <c r="I39" s="111"/>
      <c r="J39" s="111"/>
    </row>
    <row r="40" spans="1:10" ht="12.75">
      <c r="A40" s="111"/>
      <c r="B40" s="111"/>
      <c r="C40" s="111"/>
      <c r="D40" s="111"/>
      <c r="E40" s="111"/>
      <c r="F40" s="111"/>
      <c r="G40" s="111"/>
      <c r="H40" s="111"/>
      <c r="I40" s="111"/>
      <c r="J40" s="111"/>
    </row>
    <row r="41" spans="1:10" ht="12.75">
      <c r="A41" s="111"/>
      <c r="B41" s="111"/>
      <c r="C41" s="111"/>
      <c r="D41" s="111"/>
      <c r="E41" s="111"/>
      <c r="F41" s="111"/>
      <c r="G41" s="111"/>
      <c r="H41" s="111"/>
      <c r="I41" s="111"/>
      <c r="J41" s="111"/>
    </row>
    <row r="42" spans="1:10" ht="12.75">
      <c r="A42" s="111"/>
      <c r="B42" s="111"/>
      <c r="C42" s="111"/>
      <c r="D42" s="111"/>
      <c r="E42" s="111"/>
      <c r="F42" s="111"/>
      <c r="G42" s="111"/>
      <c r="H42" s="111"/>
      <c r="I42" s="111"/>
      <c r="J42" s="111"/>
    </row>
    <row r="43" spans="1:10" ht="12.75">
      <c r="A43" s="111"/>
      <c r="B43" s="111"/>
      <c r="C43" s="111"/>
      <c r="D43" s="111"/>
      <c r="E43" s="111"/>
      <c r="F43" s="111"/>
      <c r="G43" s="111"/>
      <c r="H43" s="111"/>
      <c r="I43" s="111"/>
      <c r="J43" s="111"/>
    </row>
    <row r="44" spans="1:10" ht="12.75">
      <c r="A44" s="111"/>
      <c r="B44" s="111"/>
      <c r="C44" s="111"/>
      <c r="D44" s="111"/>
      <c r="E44" s="111"/>
      <c r="F44" s="111"/>
      <c r="G44" s="111"/>
      <c r="H44" s="111"/>
      <c r="I44" s="111"/>
      <c r="J44" s="111"/>
    </row>
    <row r="45" spans="1:10" ht="12.75">
      <c r="A45" s="111"/>
      <c r="B45" s="111"/>
      <c r="C45" s="111"/>
      <c r="D45" s="111"/>
      <c r="E45" s="111"/>
      <c r="F45" s="111"/>
      <c r="G45" s="111"/>
      <c r="H45" s="111"/>
      <c r="I45" s="111"/>
      <c r="J45" s="111"/>
    </row>
    <row r="46" spans="1:10" ht="12.75">
      <c r="A46" s="111"/>
      <c r="B46" s="111"/>
      <c r="C46" s="111"/>
      <c r="D46" s="111"/>
      <c r="E46" s="111"/>
      <c r="F46" s="111"/>
      <c r="G46" s="111"/>
      <c r="H46" s="111"/>
      <c r="I46" s="111"/>
      <c r="J46" s="111"/>
    </row>
    <row r="47" spans="1:10" ht="12.75">
      <c r="A47" s="111"/>
      <c r="B47" s="111"/>
      <c r="C47" s="111"/>
      <c r="D47" s="111"/>
      <c r="E47" s="111"/>
      <c r="F47" s="111"/>
      <c r="G47" s="111"/>
      <c r="H47" s="111"/>
      <c r="I47" s="111"/>
      <c r="J47" s="111"/>
    </row>
    <row r="48" spans="1:10" ht="12.75">
      <c r="A48" s="111"/>
      <c r="B48" s="111"/>
      <c r="C48" s="111"/>
      <c r="D48" s="111"/>
      <c r="E48" s="111"/>
      <c r="F48" s="111"/>
      <c r="G48" s="111"/>
      <c r="H48" s="111"/>
      <c r="I48" s="111"/>
      <c r="J48" s="111"/>
    </row>
    <row r="49" spans="1:10" ht="12.75">
      <c r="A49" s="111"/>
      <c r="B49" s="111"/>
      <c r="C49" s="111"/>
      <c r="D49" s="111"/>
      <c r="E49" s="111"/>
      <c r="F49" s="111"/>
      <c r="G49" s="111"/>
      <c r="H49" s="111"/>
      <c r="I49" s="111"/>
      <c r="J49" s="111"/>
    </row>
    <row r="50" spans="1:10" ht="12.75">
      <c r="A50" s="111"/>
      <c r="B50" s="111"/>
      <c r="C50" s="111"/>
      <c r="D50" s="111"/>
      <c r="E50" s="111"/>
      <c r="F50" s="111"/>
      <c r="G50" s="111"/>
      <c r="H50" s="111"/>
      <c r="I50" s="111"/>
      <c r="J50" s="111"/>
    </row>
    <row r="51" spans="1:10" ht="12.75">
      <c r="A51" s="111"/>
      <c r="B51" s="111"/>
      <c r="C51" s="111"/>
      <c r="D51" s="111"/>
      <c r="E51" s="111"/>
      <c r="F51" s="111"/>
      <c r="G51" s="111"/>
      <c r="H51" s="111"/>
      <c r="I51" s="111"/>
      <c r="J51" s="111"/>
    </row>
    <row r="52" spans="1:10" ht="12.75">
      <c r="A52" s="111"/>
      <c r="B52" s="111"/>
      <c r="C52" s="111"/>
      <c r="D52" s="111"/>
      <c r="E52" s="111"/>
      <c r="F52" s="111"/>
      <c r="G52" s="111"/>
      <c r="H52" s="111"/>
      <c r="I52" s="111"/>
      <c r="J52" s="111"/>
    </row>
    <row r="53" spans="1:10" ht="12.75">
      <c r="A53" s="111"/>
      <c r="B53" s="111"/>
      <c r="C53" s="111"/>
      <c r="D53" s="111"/>
      <c r="E53" s="111"/>
      <c r="F53" s="111"/>
      <c r="G53" s="111"/>
      <c r="H53" s="111"/>
      <c r="I53" s="111"/>
      <c r="J53" s="111"/>
    </row>
    <row r="54" spans="1:10" ht="12.75">
      <c r="A54" s="111"/>
      <c r="B54" s="111"/>
      <c r="C54" s="111"/>
      <c r="D54" s="111"/>
      <c r="E54" s="111"/>
      <c r="F54" s="111"/>
      <c r="G54" s="111"/>
      <c r="H54" s="111"/>
      <c r="I54" s="111"/>
      <c r="J54" s="111"/>
    </row>
    <row r="55" spans="1:10" ht="12.75">
      <c r="A55" s="111"/>
      <c r="B55" s="111"/>
      <c r="C55" s="111"/>
      <c r="D55" s="111"/>
      <c r="E55" s="111"/>
      <c r="F55" s="111"/>
      <c r="G55" s="111"/>
      <c r="H55" s="111"/>
      <c r="I55" s="111"/>
      <c r="J55" s="111"/>
    </row>
    <row r="56" spans="1:10" ht="12.75">
      <c r="A56" s="111"/>
      <c r="B56" s="111"/>
      <c r="C56" s="111"/>
      <c r="D56" s="111"/>
      <c r="E56" s="111"/>
      <c r="F56" s="111"/>
      <c r="G56" s="111"/>
      <c r="H56" s="111"/>
      <c r="I56" s="111"/>
      <c r="J56" s="111"/>
    </row>
    <row r="57" spans="1:10" ht="12.75">
      <c r="A57" s="111"/>
      <c r="B57" s="111"/>
      <c r="C57" s="111"/>
      <c r="D57" s="111"/>
      <c r="E57" s="111"/>
      <c r="F57" s="111"/>
      <c r="G57" s="111"/>
      <c r="H57" s="111"/>
      <c r="I57" s="111"/>
      <c r="J57" s="111"/>
    </row>
    <row r="58" spans="1:10" ht="12.75">
      <c r="A58" s="111"/>
      <c r="B58" s="111"/>
      <c r="C58" s="111"/>
      <c r="D58" s="111"/>
      <c r="E58" s="111"/>
      <c r="F58" s="111"/>
      <c r="G58" s="111"/>
      <c r="H58" s="111"/>
      <c r="I58" s="111"/>
      <c r="J58" s="111"/>
    </row>
    <row r="59" spans="1:10" ht="12.75">
      <c r="A59" s="111"/>
      <c r="B59" s="111"/>
      <c r="C59" s="111"/>
      <c r="D59" s="111"/>
      <c r="E59" s="111"/>
      <c r="F59" s="111"/>
      <c r="G59" s="111"/>
      <c r="H59" s="111"/>
      <c r="I59" s="111"/>
      <c r="J59" s="111"/>
    </row>
    <row r="60" spans="1:10" ht="12.75">
      <c r="A60" s="111"/>
      <c r="B60" s="111"/>
      <c r="C60" s="111"/>
      <c r="D60" s="111"/>
      <c r="E60" s="111"/>
      <c r="F60" s="111"/>
      <c r="G60" s="111"/>
      <c r="H60" s="111"/>
      <c r="I60" s="111"/>
      <c r="J60" s="111"/>
    </row>
    <row r="61" spans="1:10" ht="12.75">
      <c r="A61" s="111"/>
      <c r="B61" s="111"/>
      <c r="C61" s="111"/>
      <c r="D61" s="111"/>
      <c r="E61" s="111"/>
      <c r="F61" s="111"/>
      <c r="G61" s="111"/>
      <c r="H61" s="111"/>
      <c r="I61" s="111"/>
      <c r="J61" s="111"/>
    </row>
    <row r="62" spans="1:10" ht="12.75">
      <c r="A62" s="111"/>
      <c r="B62" s="111"/>
      <c r="C62" s="111"/>
      <c r="D62" s="111"/>
      <c r="E62" s="111"/>
      <c r="F62" s="111"/>
      <c r="G62" s="111"/>
      <c r="H62" s="111"/>
      <c r="I62" s="111"/>
      <c r="J62" s="111"/>
    </row>
    <row r="63" spans="1:10" ht="12.75">
      <c r="A63" s="111"/>
      <c r="B63" s="111"/>
      <c r="C63" s="111"/>
      <c r="D63" s="111"/>
      <c r="E63" s="111"/>
      <c r="F63" s="111"/>
      <c r="G63" s="111"/>
      <c r="H63" s="111"/>
      <c r="I63" s="111"/>
      <c r="J63" s="111"/>
    </row>
    <row r="64" spans="1:10" ht="12.75">
      <c r="A64" s="111"/>
      <c r="B64" s="111"/>
      <c r="C64" s="111"/>
      <c r="D64" s="111"/>
      <c r="E64" s="111"/>
      <c r="F64" s="111"/>
      <c r="G64" s="111"/>
      <c r="H64" s="111"/>
      <c r="I64" s="111"/>
      <c r="J64" s="111"/>
    </row>
    <row r="65" spans="1:10" ht="12.75">
      <c r="A65" s="111"/>
      <c r="B65" s="111"/>
      <c r="C65" s="111"/>
      <c r="D65" s="111"/>
      <c r="E65" s="111"/>
      <c r="F65" s="111"/>
      <c r="G65" s="111"/>
      <c r="H65" s="111"/>
      <c r="I65" s="111"/>
      <c r="J65" s="111"/>
    </row>
    <row r="66" spans="1:10" ht="12.75">
      <c r="A66" s="111"/>
      <c r="B66" s="111"/>
      <c r="C66" s="111"/>
      <c r="D66" s="111"/>
      <c r="E66" s="111"/>
      <c r="F66" s="111"/>
      <c r="G66" s="111"/>
      <c r="H66" s="111"/>
      <c r="I66" s="111"/>
      <c r="J66" s="111"/>
    </row>
    <row r="67" spans="1:10" ht="12.75">
      <c r="A67" s="111"/>
      <c r="B67" s="111"/>
      <c r="C67" s="111"/>
      <c r="D67" s="111"/>
      <c r="E67" s="111"/>
      <c r="F67" s="111"/>
      <c r="G67" s="111"/>
      <c r="H67" s="111"/>
      <c r="I67" s="111"/>
      <c r="J67" s="111"/>
    </row>
    <row r="68" spans="1:10" ht="12.75">
      <c r="A68" s="111"/>
      <c r="B68" s="111"/>
      <c r="C68" s="111"/>
      <c r="D68" s="111"/>
      <c r="E68" s="111"/>
      <c r="F68" s="111"/>
      <c r="G68" s="111"/>
      <c r="H68" s="111"/>
      <c r="I68" s="111"/>
      <c r="J68" s="111"/>
    </row>
    <row r="69" spans="1:10" ht="12.75">
      <c r="A69" s="111"/>
      <c r="B69" s="111"/>
      <c r="C69" s="111"/>
      <c r="D69" s="111"/>
      <c r="E69" s="111"/>
      <c r="F69" s="111"/>
      <c r="G69" s="111"/>
      <c r="H69" s="111"/>
      <c r="I69" s="111"/>
      <c r="J69" s="111"/>
    </row>
    <row r="70" spans="1:10" ht="12.75">
      <c r="A70" s="111"/>
      <c r="B70" s="111"/>
      <c r="C70" s="111"/>
      <c r="D70" s="111"/>
      <c r="E70" s="111"/>
      <c r="F70" s="111"/>
      <c r="G70" s="111"/>
      <c r="H70" s="111"/>
      <c r="I70" s="111"/>
      <c r="J70" s="111"/>
    </row>
    <row r="71" spans="1:10" ht="12.75">
      <c r="A71" s="111"/>
      <c r="B71" s="111"/>
      <c r="C71" s="111"/>
      <c r="D71" s="111"/>
      <c r="E71" s="111"/>
      <c r="F71" s="111"/>
      <c r="G71" s="111"/>
      <c r="H71" s="111"/>
      <c r="I71" s="111"/>
      <c r="J71" s="111"/>
    </row>
    <row r="72" spans="1:10" ht="12.75">
      <c r="A72" s="111"/>
      <c r="B72" s="111"/>
      <c r="C72" s="111"/>
      <c r="D72" s="111"/>
      <c r="E72" s="111"/>
      <c r="F72" s="111"/>
      <c r="G72" s="111"/>
      <c r="H72" s="111"/>
      <c r="I72" s="111"/>
      <c r="J72" s="111"/>
    </row>
    <row r="73" spans="1:10" ht="12.75">
      <c r="A73" s="111"/>
      <c r="B73" s="111"/>
      <c r="C73" s="111"/>
      <c r="D73" s="111"/>
      <c r="E73" s="111"/>
      <c r="F73" s="111"/>
      <c r="G73" s="111"/>
      <c r="H73" s="111"/>
      <c r="I73" s="111"/>
      <c r="J73" s="111"/>
    </row>
    <row r="74" spans="1:10" ht="12.75">
      <c r="A74" s="111"/>
      <c r="B74" s="111"/>
      <c r="C74" s="111"/>
      <c r="D74" s="111"/>
      <c r="E74" s="111"/>
      <c r="F74" s="111"/>
      <c r="G74" s="111"/>
      <c r="H74" s="111"/>
      <c r="I74" s="111"/>
      <c r="J74" s="111"/>
    </row>
    <row r="75" spans="1:10" ht="12.75">
      <c r="A75" s="111"/>
      <c r="B75" s="111"/>
      <c r="C75" s="111"/>
      <c r="D75" s="111"/>
      <c r="E75" s="111"/>
      <c r="F75" s="111"/>
      <c r="G75" s="111"/>
      <c r="H75" s="111"/>
      <c r="I75" s="111"/>
      <c r="J75" s="111"/>
    </row>
    <row r="76" spans="1:10" ht="12.75">
      <c r="A76" s="111"/>
      <c r="B76" s="111"/>
      <c r="C76" s="111"/>
      <c r="D76" s="111"/>
      <c r="E76" s="111"/>
      <c r="F76" s="111"/>
      <c r="G76" s="111"/>
      <c r="H76" s="111"/>
      <c r="I76" s="111"/>
      <c r="J76" s="111"/>
    </row>
    <row r="77" spans="1:10" ht="12.75">
      <c r="A77" s="111"/>
      <c r="B77" s="111"/>
      <c r="C77" s="111"/>
      <c r="D77" s="111"/>
      <c r="E77" s="111"/>
      <c r="F77" s="111"/>
      <c r="G77" s="111"/>
      <c r="H77" s="111"/>
      <c r="I77" s="111"/>
      <c r="J77" s="111"/>
    </row>
    <row r="78" spans="1:10" ht="12.75">
      <c r="A78" s="111"/>
      <c r="B78" s="111"/>
      <c r="C78" s="111"/>
      <c r="D78" s="111"/>
      <c r="E78" s="111"/>
      <c r="F78" s="111"/>
      <c r="G78" s="111"/>
      <c r="H78" s="111"/>
      <c r="I78" s="111"/>
      <c r="J78" s="111"/>
    </row>
    <row r="79" spans="1:10" ht="12.75">
      <c r="A79" s="111"/>
      <c r="B79" s="111"/>
      <c r="C79" s="111"/>
      <c r="D79" s="111"/>
      <c r="E79" s="111"/>
      <c r="F79" s="111"/>
      <c r="G79" s="111"/>
      <c r="H79" s="111"/>
      <c r="I79" s="111"/>
      <c r="J79" s="111"/>
    </row>
    <row r="80" spans="1:10" ht="12.75">
      <c r="A80" s="111"/>
      <c r="B80" s="111"/>
      <c r="C80" s="111"/>
      <c r="D80" s="111"/>
      <c r="E80" s="111"/>
      <c r="F80" s="111"/>
      <c r="G80" s="111"/>
      <c r="H80" s="111"/>
      <c r="I80" s="111"/>
      <c r="J80" s="111"/>
    </row>
    <row r="81" spans="1:10" ht="12.75">
      <c r="A81" s="111"/>
      <c r="B81" s="111"/>
      <c r="C81" s="111"/>
      <c r="D81" s="111"/>
      <c r="E81" s="111"/>
      <c r="F81" s="111"/>
      <c r="G81" s="111"/>
      <c r="H81" s="111"/>
      <c r="I81" s="111"/>
      <c r="J81" s="111"/>
    </row>
    <row r="82" spans="1:10" ht="12.75">
      <c r="A82" s="111"/>
      <c r="B82" s="111"/>
      <c r="C82" s="111"/>
      <c r="D82" s="111"/>
      <c r="E82" s="111"/>
      <c r="F82" s="111"/>
      <c r="G82" s="111"/>
      <c r="H82" s="111"/>
      <c r="I82" s="111"/>
      <c r="J82" s="111"/>
    </row>
    <row r="83" spans="1:10" ht="12.75">
      <c r="A83" s="111"/>
      <c r="B83" s="111"/>
      <c r="C83" s="111"/>
      <c r="D83" s="111"/>
      <c r="E83" s="111"/>
      <c r="F83" s="111"/>
      <c r="G83" s="111"/>
      <c r="H83" s="111"/>
      <c r="I83" s="111"/>
      <c r="J83" s="111"/>
    </row>
    <row r="84" spans="1:10" ht="12.75">
      <c r="A84" s="111"/>
      <c r="B84" s="111"/>
      <c r="C84" s="111"/>
      <c r="D84" s="111"/>
      <c r="E84" s="111"/>
      <c r="F84" s="111"/>
      <c r="G84" s="111"/>
      <c r="H84" s="111"/>
      <c r="I84" s="111"/>
      <c r="J84" s="111"/>
    </row>
    <row r="85" spans="1:10" ht="12.75">
      <c r="A85" s="111"/>
      <c r="B85" s="111"/>
      <c r="C85" s="111"/>
      <c r="D85" s="111"/>
      <c r="E85" s="111"/>
      <c r="F85" s="111"/>
      <c r="G85" s="111"/>
      <c r="H85" s="111"/>
      <c r="I85" s="111"/>
      <c r="J85" s="111"/>
    </row>
    <row r="86" spans="1:10" ht="12.75">
      <c r="A86" s="111"/>
      <c r="B86" s="111"/>
      <c r="C86" s="111"/>
      <c r="D86" s="111"/>
      <c r="E86" s="111"/>
      <c r="F86" s="111"/>
      <c r="G86" s="111"/>
      <c r="H86" s="111"/>
      <c r="I86" s="111"/>
      <c r="J86" s="111"/>
    </row>
    <row r="87" spans="1:10" ht="12.75">
      <c r="A87" s="111"/>
      <c r="B87" s="111"/>
      <c r="C87" s="111"/>
      <c r="D87" s="111"/>
      <c r="E87" s="111"/>
      <c r="F87" s="111"/>
      <c r="G87" s="111"/>
      <c r="H87" s="111"/>
      <c r="I87" s="111"/>
      <c r="J87" s="111"/>
    </row>
    <row r="88" spans="1:10" ht="12.75">
      <c r="A88" s="111"/>
      <c r="B88" s="111"/>
      <c r="C88" s="111"/>
      <c r="D88" s="111"/>
      <c r="E88" s="111"/>
      <c r="F88" s="111"/>
      <c r="G88" s="111"/>
      <c r="H88" s="111"/>
      <c r="I88" s="111"/>
      <c r="J88" s="111"/>
    </row>
    <row r="89" spans="1:10" ht="12.75">
      <c r="A89" s="111"/>
      <c r="B89" s="111"/>
      <c r="C89" s="111"/>
      <c r="D89" s="111"/>
      <c r="E89" s="111"/>
      <c r="F89" s="111"/>
      <c r="G89" s="111"/>
      <c r="H89" s="111"/>
      <c r="I89" s="111"/>
      <c r="J89" s="111"/>
    </row>
    <row r="90" spans="1:10" ht="12.75">
      <c r="A90" s="111"/>
      <c r="B90" s="111"/>
      <c r="C90" s="111"/>
      <c r="D90" s="111"/>
      <c r="E90" s="111"/>
      <c r="F90" s="111"/>
      <c r="G90" s="111"/>
      <c r="H90" s="111"/>
      <c r="I90" s="111"/>
      <c r="J90" s="111"/>
    </row>
    <row r="91" spans="1:10" ht="12.75">
      <c r="A91" s="111"/>
      <c r="B91" s="111"/>
      <c r="C91" s="111"/>
      <c r="D91" s="111"/>
      <c r="E91" s="111"/>
      <c r="F91" s="111"/>
      <c r="G91" s="111"/>
      <c r="H91" s="111"/>
      <c r="I91" s="111"/>
      <c r="J91" s="111"/>
    </row>
    <row r="92" spans="1:10" ht="12.75">
      <c r="A92" s="111"/>
      <c r="B92" s="111"/>
      <c r="C92" s="111"/>
      <c r="D92" s="111"/>
      <c r="E92" s="111"/>
      <c r="F92" s="111"/>
      <c r="G92" s="111"/>
      <c r="H92" s="111"/>
      <c r="I92" s="111"/>
      <c r="J92" s="111"/>
    </row>
    <row r="93" spans="1:10" ht="12.75">
      <c r="A93" s="111"/>
      <c r="B93" s="111"/>
      <c r="C93" s="111"/>
      <c r="D93" s="111"/>
      <c r="E93" s="111"/>
      <c r="F93" s="111"/>
      <c r="G93" s="111"/>
      <c r="H93" s="111"/>
      <c r="I93" s="111"/>
      <c r="J93" s="111"/>
    </row>
    <row r="94" spans="1:10" ht="12.75">
      <c r="A94" s="111"/>
      <c r="B94" s="111"/>
      <c r="C94" s="111"/>
      <c r="D94" s="111"/>
      <c r="E94" s="111"/>
      <c r="F94" s="111"/>
      <c r="G94" s="111"/>
      <c r="H94" s="111"/>
      <c r="I94" s="111"/>
      <c r="J94" s="111"/>
    </row>
    <row r="95" spans="1:10" ht="12.75">
      <c r="A95" s="111"/>
      <c r="B95" s="111"/>
      <c r="C95" s="111"/>
      <c r="D95" s="111"/>
      <c r="E95" s="111"/>
      <c r="F95" s="111"/>
      <c r="G95" s="111"/>
      <c r="H95" s="111"/>
      <c r="I95" s="111"/>
      <c r="J95" s="111"/>
    </row>
    <row r="96" spans="1:10" ht="12.75">
      <c r="A96" s="111"/>
      <c r="B96" s="111"/>
      <c r="C96" s="111"/>
      <c r="D96" s="111"/>
      <c r="E96" s="111"/>
      <c r="F96" s="111"/>
      <c r="G96" s="111"/>
      <c r="H96" s="111"/>
      <c r="I96" s="111"/>
      <c r="J96" s="111"/>
    </row>
    <row r="97" spans="1:10" ht="12.75">
      <c r="A97" s="111"/>
      <c r="B97" s="111"/>
      <c r="C97" s="111"/>
      <c r="D97" s="111"/>
      <c r="E97" s="111"/>
      <c r="F97" s="111"/>
      <c r="G97" s="111"/>
      <c r="H97" s="111"/>
      <c r="I97" s="111"/>
      <c r="J97" s="111"/>
    </row>
    <row r="98" spans="1:10" ht="12.75">
      <c r="A98" s="111"/>
      <c r="B98" s="111"/>
      <c r="C98" s="111"/>
      <c r="D98" s="111"/>
      <c r="E98" s="111"/>
      <c r="F98" s="111"/>
      <c r="G98" s="111"/>
      <c r="H98" s="111"/>
      <c r="I98" s="111"/>
      <c r="J98" s="111"/>
    </row>
    <row r="99" spans="1:10" ht="12.75">
      <c r="A99" s="111"/>
      <c r="B99" s="111"/>
      <c r="C99" s="111"/>
      <c r="D99" s="111"/>
      <c r="E99" s="111"/>
      <c r="F99" s="111"/>
      <c r="G99" s="111"/>
      <c r="H99" s="111"/>
      <c r="I99" s="111"/>
      <c r="J99" s="111"/>
    </row>
    <row r="100" spans="1:10" ht="12.75">
      <c r="A100" s="111"/>
      <c r="B100" s="111"/>
      <c r="C100" s="111"/>
      <c r="D100" s="111"/>
      <c r="E100" s="111"/>
      <c r="F100" s="111"/>
      <c r="G100" s="111"/>
      <c r="H100" s="111"/>
      <c r="I100" s="111"/>
      <c r="J100" s="111"/>
    </row>
    <row r="101" spans="1:10" ht="12.75">
      <c r="A101" s="111"/>
      <c r="B101" s="111"/>
      <c r="C101" s="111"/>
      <c r="D101" s="111"/>
      <c r="E101" s="111"/>
      <c r="F101" s="111"/>
      <c r="G101" s="111"/>
      <c r="H101" s="111"/>
      <c r="I101" s="111"/>
      <c r="J101" s="111"/>
    </row>
    <row r="102" spans="1:10" ht="12.75">
      <c r="A102" s="111"/>
      <c r="B102" s="111"/>
      <c r="C102" s="111"/>
      <c r="D102" s="111"/>
      <c r="E102" s="111"/>
      <c r="F102" s="111"/>
      <c r="G102" s="111"/>
      <c r="H102" s="111"/>
      <c r="I102" s="111"/>
      <c r="J102" s="111"/>
    </row>
    <row r="103" spans="1:10" ht="12.75">
      <c r="A103" s="111"/>
      <c r="B103" s="111"/>
      <c r="C103" s="111"/>
      <c r="D103" s="111"/>
      <c r="E103" s="111"/>
      <c r="F103" s="111"/>
      <c r="G103" s="111"/>
      <c r="H103" s="111"/>
      <c r="I103" s="111"/>
      <c r="J103" s="111"/>
    </row>
    <row r="104" spans="1:10" ht="12.75">
      <c r="A104" s="111"/>
      <c r="B104" s="111"/>
      <c r="C104" s="111"/>
      <c r="D104" s="111"/>
      <c r="E104" s="111"/>
      <c r="F104" s="111"/>
      <c r="G104" s="111"/>
      <c r="H104" s="111"/>
      <c r="I104" s="111"/>
      <c r="J104" s="111"/>
    </row>
    <row r="105" spans="1:10" ht="12.75">
      <c r="A105" s="111"/>
      <c r="B105" s="111"/>
      <c r="C105" s="111"/>
      <c r="D105" s="111"/>
      <c r="E105" s="111"/>
      <c r="F105" s="111"/>
      <c r="G105" s="111"/>
      <c r="H105" s="111"/>
      <c r="I105" s="111"/>
      <c r="J105" s="111"/>
    </row>
    <row r="106" spans="1:10" ht="12.75">
      <c r="A106" s="111"/>
      <c r="B106" s="111"/>
      <c r="C106" s="111"/>
      <c r="D106" s="111"/>
      <c r="E106" s="111"/>
      <c r="F106" s="111"/>
      <c r="G106" s="111"/>
      <c r="H106" s="111"/>
      <c r="I106" s="111"/>
      <c r="J106" s="111"/>
    </row>
    <row r="107" spans="1:10" ht="12.75">
      <c r="A107" s="111"/>
      <c r="B107" s="111"/>
      <c r="C107" s="111"/>
      <c r="D107" s="111"/>
      <c r="E107" s="111"/>
      <c r="F107" s="111"/>
      <c r="G107" s="111"/>
      <c r="H107" s="111"/>
      <c r="I107" s="111"/>
      <c r="J107" s="111"/>
    </row>
    <row r="108" spans="1:10" ht="12.75">
      <c r="A108" s="111"/>
      <c r="B108" s="111"/>
      <c r="C108" s="111"/>
      <c r="D108" s="111"/>
      <c r="E108" s="111"/>
      <c r="F108" s="111"/>
      <c r="G108" s="111"/>
      <c r="H108" s="111"/>
      <c r="I108" s="111"/>
      <c r="J108" s="111"/>
    </row>
    <row r="109" spans="1:10" ht="12.75">
      <c r="A109" s="111"/>
      <c r="B109" s="111"/>
      <c r="C109" s="111"/>
      <c r="D109" s="111"/>
      <c r="E109" s="111"/>
      <c r="F109" s="111"/>
      <c r="G109" s="111"/>
      <c r="H109" s="111"/>
      <c r="I109" s="111"/>
      <c r="J109" s="111"/>
    </row>
    <row r="110" spans="1:10" ht="12.75">
      <c r="A110" s="111"/>
      <c r="B110" s="111"/>
      <c r="C110" s="111"/>
      <c r="D110" s="111"/>
      <c r="E110" s="111"/>
      <c r="F110" s="111"/>
      <c r="G110" s="111"/>
      <c r="H110" s="111"/>
      <c r="I110" s="111"/>
      <c r="J110" s="111"/>
    </row>
    <row r="111" spans="1:10" ht="12.75">
      <c r="A111" s="111"/>
      <c r="B111" s="111"/>
      <c r="C111" s="111"/>
      <c r="D111" s="111"/>
      <c r="E111" s="111"/>
      <c r="F111" s="111"/>
      <c r="G111" s="111"/>
      <c r="H111" s="111"/>
      <c r="I111" s="111"/>
      <c r="J111" s="111"/>
    </row>
    <row r="112" spans="1:10" ht="12.75">
      <c r="A112" s="111"/>
      <c r="B112" s="111"/>
      <c r="C112" s="111"/>
      <c r="D112" s="111"/>
      <c r="E112" s="111"/>
      <c r="F112" s="111"/>
      <c r="G112" s="111"/>
      <c r="H112" s="111"/>
      <c r="I112" s="111"/>
      <c r="J112" s="111"/>
    </row>
    <row r="113" s="111" customFormat="1" ht="12.75"/>
    <row r="114" s="111" customFormat="1" ht="12.75"/>
    <row r="115" s="111" customFormat="1" ht="12.75"/>
    <row r="116" s="111" customFormat="1" ht="12.75"/>
    <row r="117" s="111" customFormat="1" ht="12.75"/>
    <row r="118" s="111" customFormat="1" ht="12.75"/>
    <row r="119" s="111" customFormat="1" ht="12.75"/>
    <row r="120" s="111" customFormat="1" ht="12.75"/>
    <row r="121" s="111" customFormat="1" ht="12.75"/>
    <row r="122" s="111" customFormat="1" ht="12.75"/>
    <row r="123" s="111" customFormat="1" ht="12.75"/>
    <row r="124" s="111" customFormat="1" ht="12.75"/>
    <row r="125" s="111" customFormat="1" ht="12.75"/>
    <row r="126" s="111" customFormat="1" ht="12.75"/>
    <row r="127" s="111" customFormat="1" ht="12.75"/>
    <row r="128" s="111" customFormat="1" ht="12.75"/>
    <row r="129" s="111" customFormat="1" ht="12.75"/>
    <row r="130" s="111" customFormat="1" ht="12.75"/>
    <row r="131" s="111" customFormat="1" ht="12.75"/>
    <row r="132" s="111" customFormat="1" ht="12.75"/>
    <row r="133" s="111" customFormat="1" ht="12.75"/>
    <row r="134" s="111" customFormat="1" ht="12.75"/>
    <row r="135" s="111" customFormat="1" ht="12.75"/>
    <row r="136" s="111" customFormat="1" ht="12.75"/>
    <row r="137" s="111" customFormat="1" ht="12.75"/>
    <row r="138" s="111" customFormat="1" ht="12.75"/>
    <row r="139" s="111" customFormat="1" ht="12.75"/>
    <row r="140" s="111" customFormat="1" ht="12.75"/>
    <row r="141" s="111" customFormat="1" ht="12.75"/>
    <row r="142" s="111" customFormat="1" ht="12.75"/>
    <row r="143" s="111" customFormat="1" ht="12.75"/>
    <row r="144" s="111" customFormat="1" ht="12.75"/>
    <row r="145" s="111" customFormat="1" ht="12.75"/>
    <row r="146" s="111" customFormat="1" ht="12.75"/>
    <row r="147" s="111" customFormat="1" ht="12.75"/>
    <row r="148" s="111" customFormat="1" ht="12.75"/>
    <row r="149" s="111" customFormat="1" ht="12.75"/>
    <row r="150" s="111" customFormat="1" ht="12.75"/>
    <row r="151" s="111" customFormat="1" ht="12.75"/>
    <row r="152" s="111" customFormat="1" ht="12.75"/>
    <row r="153" s="111" customFormat="1" ht="12.75"/>
    <row r="154" s="111" customFormat="1" ht="12.75"/>
    <row r="155" s="111" customFormat="1" ht="12.75"/>
    <row r="156" s="111" customFormat="1" ht="12.75"/>
    <row r="157" s="111" customFormat="1" ht="12.75"/>
    <row r="158" s="111" customFormat="1" ht="12.75"/>
    <row r="159" s="111" customFormat="1" ht="12.75"/>
    <row r="160" s="111" customFormat="1" ht="12.75"/>
    <row r="161" s="111" customFormat="1" ht="12.75"/>
    <row r="162" s="111" customFormat="1" ht="12.75"/>
    <row r="163" s="111" customFormat="1" ht="12.75"/>
    <row r="164" s="111" customFormat="1" ht="12.75"/>
    <row r="165" s="111" customFormat="1" ht="12.75"/>
    <row r="166" s="111" customFormat="1" ht="12.75"/>
    <row r="167" s="111" customFormat="1" ht="12.75"/>
    <row r="168" s="111" customFormat="1" ht="12.75"/>
    <row r="169" s="111" customFormat="1" ht="12.75"/>
    <row r="170" s="111" customFormat="1" ht="12.75"/>
    <row r="171" s="111" customFormat="1" ht="12.75"/>
    <row r="172" s="111" customFormat="1" ht="12.75"/>
    <row r="173" s="111" customFormat="1" ht="12.75"/>
    <row r="174" s="111" customFormat="1" ht="12.75"/>
    <row r="175" s="111" customFormat="1" ht="12.75"/>
    <row r="176" s="111" customFormat="1" ht="12.75"/>
    <row r="177" s="111" customFormat="1" ht="12.75"/>
    <row r="178" s="111" customFormat="1" ht="12.75"/>
    <row r="179" s="111" customFormat="1" ht="12.75"/>
    <row r="180" s="111" customFormat="1" ht="12.75"/>
    <row r="181" s="111" customFormat="1" ht="12.75"/>
    <row r="182" s="111" customFormat="1" ht="12.75"/>
    <row r="183" s="111" customFormat="1" ht="12.75"/>
    <row r="184" s="111" customFormat="1" ht="12.75"/>
    <row r="185" s="111" customFormat="1" ht="12.75"/>
    <row r="186" s="111" customFormat="1" ht="12.75"/>
    <row r="187" s="111" customFormat="1" ht="12.75"/>
    <row r="188" s="111" customFormat="1" ht="12.75"/>
    <row r="189" s="111" customFormat="1" ht="12.75"/>
    <row r="190" s="111" customFormat="1" ht="12.75"/>
    <row r="191" s="111" customFormat="1" ht="12.75"/>
    <row r="192" s="111" customFormat="1" ht="12.75"/>
    <row r="193" s="111" customFormat="1" ht="12.75"/>
    <row r="194" s="111" customFormat="1" ht="12.75"/>
    <row r="195" s="111" customFormat="1" ht="12.75"/>
    <row r="196" s="111" customFormat="1" ht="12.75"/>
    <row r="197" s="111" customFormat="1" ht="12.75"/>
    <row r="198" s="111" customFormat="1" ht="12.75"/>
    <row r="199" s="111" customFormat="1" ht="12.75"/>
    <row r="200" s="111" customFormat="1" ht="12.75"/>
    <row r="201" s="111" customFormat="1" ht="12.75"/>
    <row r="202" s="111" customFormat="1" ht="12.75"/>
    <row r="203" s="111" customFormat="1" ht="12.75"/>
    <row r="204" s="111" customFormat="1" ht="12.75"/>
    <row r="205" s="111" customFormat="1" ht="12.75"/>
    <row r="206" s="111" customFormat="1" ht="12.75"/>
    <row r="207" s="111" customFormat="1" ht="12.75"/>
    <row r="208" s="111" customFormat="1" ht="12.75"/>
    <row r="209" s="111" customFormat="1" ht="12.75"/>
    <row r="210" s="111" customFormat="1" ht="12.75"/>
    <row r="211" s="111" customFormat="1" ht="12.75"/>
    <row r="212" s="111" customFormat="1" ht="12.75"/>
    <row r="213" s="111" customFormat="1" ht="12.75"/>
    <row r="214" s="111" customFormat="1" ht="12.75"/>
    <row r="215" s="111" customFormat="1" ht="12.75"/>
    <row r="216" s="111" customFormat="1" ht="12.75"/>
    <row r="217" s="111" customFormat="1" ht="12.75"/>
    <row r="218" s="111" customFormat="1" ht="12.75"/>
    <row r="219" s="111" customFormat="1" ht="12.75"/>
    <row r="220" s="111" customFormat="1" ht="12.75"/>
  </sheetData>
  <sheetProtection password="EF65" sheet="1" objects="1" scenarios="1"/>
  <mergeCells count="87">
    <mergeCell ref="A36:J36"/>
    <mergeCell ref="A21:C21"/>
    <mergeCell ref="A22:C22"/>
    <mergeCell ref="D21:E21"/>
    <mergeCell ref="D22:E22"/>
    <mergeCell ref="A27:C27"/>
    <mergeCell ref="B23:C23"/>
    <mergeCell ref="B24:C24"/>
    <mergeCell ref="B25:C25"/>
    <mergeCell ref="B26:C26"/>
    <mergeCell ref="D25:E25"/>
    <mergeCell ref="D26:E26"/>
    <mergeCell ref="H27:I27"/>
    <mergeCell ref="F27:G27"/>
    <mergeCell ref="D27:E27"/>
    <mergeCell ref="H25:I25"/>
    <mergeCell ref="H26:I26"/>
    <mergeCell ref="H24:I24"/>
    <mergeCell ref="G29:H29"/>
    <mergeCell ref="I29:J29"/>
    <mergeCell ref="F23:G23"/>
    <mergeCell ref="F24:G24"/>
    <mergeCell ref="F25:G25"/>
    <mergeCell ref="F26:G26"/>
    <mergeCell ref="I15:J15"/>
    <mergeCell ref="G31:H31"/>
    <mergeCell ref="I31:J31"/>
    <mergeCell ref="G32:H32"/>
    <mergeCell ref="I32:J32"/>
    <mergeCell ref="A28:J28"/>
    <mergeCell ref="B30:F30"/>
    <mergeCell ref="A29:F29"/>
    <mergeCell ref="H21:I21"/>
    <mergeCell ref="H22:I22"/>
    <mergeCell ref="B32:F32"/>
    <mergeCell ref="A19:J19"/>
    <mergeCell ref="A20:J20"/>
    <mergeCell ref="D23:E23"/>
    <mergeCell ref="D24:E24"/>
    <mergeCell ref="G30:H30"/>
    <mergeCell ref="I30:J30"/>
    <mergeCell ref="F21:G21"/>
    <mergeCell ref="F22:G22"/>
    <mergeCell ref="H23:I23"/>
    <mergeCell ref="B11:F11"/>
    <mergeCell ref="B12:F12"/>
    <mergeCell ref="B13:F13"/>
    <mergeCell ref="B31:F31"/>
    <mergeCell ref="B14:F14"/>
    <mergeCell ref="B15:F15"/>
    <mergeCell ref="A16:J16"/>
    <mergeCell ref="G14:H14"/>
    <mergeCell ref="I14:J14"/>
    <mergeCell ref="G15:H15"/>
    <mergeCell ref="A7:C7"/>
    <mergeCell ref="G10:H10"/>
    <mergeCell ref="I10:J10"/>
    <mergeCell ref="G13:H13"/>
    <mergeCell ref="I13:J13"/>
    <mergeCell ref="G11:H11"/>
    <mergeCell ref="I11:J11"/>
    <mergeCell ref="G12:H12"/>
    <mergeCell ref="I12:J12"/>
    <mergeCell ref="B10:F10"/>
    <mergeCell ref="A5:J5"/>
    <mergeCell ref="A6:J6"/>
    <mergeCell ref="I1:J1"/>
    <mergeCell ref="G1:H1"/>
    <mergeCell ref="A1:F1"/>
    <mergeCell ref="A2:G2"/>
    <mergeCell ref="H2:J2"/>
    <mergeCell ref="A3:J3"/>
    <mergeCell ref="A37:J37"/>
    <mergeCell ref="A4:J4"/>
    <mergeCell ref="A33:J33"/>
    <mergeCell ref="A34:J34"/>
    <mergeCell ref="G9:H9"/>
    <mergeCell ref="I9:J9"/>
    <mergeCell ref="A35:J35"/>
    <mergeCell ref="F7:I7"/>
    <mergeCell ref="A8:J8"/>
    <mergeCell ref="A9:F9"/>
    <mergeCell ref="A18:J18"/>
    <mergeCell ref="A17:B17"/>
    <mergeCell ref="F17:G17"/>
    <mergeCell ref="C17:E17"/>
    <mergeCell ref="H17:J17"/>
  </mergeCells>
  <printOptions horizontalCentered="1" verticalCentered="1"/>
  <pageMargins left="0.3937007874015748" right="0.3937007874015748" top="0.3937007874015748" bottom="0.3937007874015748" header="0.5118110236220472" footer="0.5118110236220472"/>
  <pageSetup fitToHeight="1" fitToWidth="1"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Aspekt HM s.r.o.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25.2.2002</dc:subject>
  <dc:creator>Martin Štěpán</dc:creator>
  <cp:keywords/>
  <dc:description/>
  <cp:lastModifiedBy>Martin Štěpán</cp:lastModifiedBy>
  <cp:lastPrinted>2009-02-19T11:59:51Z</cp:lastPrinted>
  <dcterms:created xsi:type="dcterms:W3CDTF">2000-01-30T17:10:20Z</dcterms:created>
  <dcterms:modified xsi:type="dcterms:W3CDTF">2009-03-10T13:53:02Z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1963710700</vt:i4>
  </property>
  <property fmtid="{D5CDD505-2E9C-101B-9397-08002B2CF9AE}" pid="3" name="_EmailSubject">
    <vt:lpwstr>Pokyny</vt:lpwstr>
  </property>
  <property fmtid="{D5CDD505-2E9C-101B-9397-08002B2CF9AE}" pid="4" name="_AuthorEmail">
    <vt:lpwstr>mik@notia.cz</vt:lpwstr>
  </property>
  <property fmtid="{D5CDD505-2E9C-101B-9397-08002B2CF9AE}" pid="5" name="_AuthorEmailDisplayName">
    <vt:lpwstr>Michalis Michailidis</vt:lpwstr>
  </property>
  <property fmtid="{D5CDD505-2E9C-101B-9397-08002B2CF9AE}" pid="6" name="_ReviewingToolsShownOnce">
    <vt:lpwstr/>
  </property>
</Properties>
</file>