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ento_sešit"/>
  <bookViews>
    <workbookView xWindow="300" yWindow="225" windowWidth="11550" windowHeight="6315" tabRatio="693" activeTab="0"/>
  </bookViews>
  <sheets>
    <sheet name="DAP1" sheetId="1" r:id="rId1"/>
    <sheet name="DAP2" sheetId="2" r:id="rId2"/>
    <sheet name="DAP3" sheetId="3" r:id="rId3"/>
    <sheet name="DAP4" sheetId="4" r:id="rId4"/>
    <sheet name="ZAV" sheetId="5" r:id="rId5"/>
    <sheet name="1Př1" sheetId="6" r:id="rId6"/>
    <sheet name="1Př2" sheetId="7" r:id="rId7"/>
    <sheet name="1Př3" sheetId="8" r:id="rId8"/>
    <sheet name="1Př4" sheetId="9" r:id="rId9"/>
    <sheet name="2Př1" sheetId="10" r:id="rId10"/>
    <sheet name="2Př2" sheetId="11" r:id="rId11"/>
    <sheet name="2Př3" sheetId="12" r:id="rId12"/>
    <sheet name="2Př4" sheetId="13" r:id="rId13"/>
    <sheet name="3Př1" sheetId="14" r:id="rId14"/>
    <sheet name="3Př2" sheetId="15" r:id="rId15"/>
    <sheet name="3Př3" sheetId="16" r:id="rId16"/>
    <sheet name="3Př4" sheetId="17" r:id="rId17"/>
    <sheet name="Zálohy1" sheetId="18" r:id="rId18"/>
    <sheet name="Zálohy2" sheetId="19" r:id="rId19"/>
  </sheets>
  <definedNames>
    <definedName name="_xlnm.Print_Area" localSheetId="5">'1Př1'!$A$1:$J$37</definedName>
    <definedName name="_xlnm.Print_Area" localSheetId="6">'1Př2'!$A$1:$G$49</definedName>
    <definedName name="_xlnm.Print_Area" localSheetId="7">'1Př3'!$A$1:$A$28</definedName>
    <definedName name="_xlnm.Print_Area" localSheetId="8">'1Př4'!$A$1:$A$45</definedName>
    <definedName name="_xlnm.Print_Area" localSheetId="9">'2Př1'!$A$1:$J$46</definedName>
    <definedName name="_xlnm.Print_Area" localSheetId="10">'2Př2'!$A$1:$A$35</definedName>
    <definedName name="_xlnm.Print_Area" localSheetId="11">'2Př3'!$A$1:$A$21</definedName>
    <definedName name="_xlnm.Print_Area" localSheetId="12">'2Př4'!$A$1:$A$16</definedName>
    <definedName name="_xlnm.Print_Area" localSheetId="13">'3Př1'!$A$1:$G$32</definedName>
    <definedName name="_xlnm.Print_Area" localSheetId="14">'3Př2'!$A$1:$G$26</definedName>
    <definedName name="_xlnm.Print_Area" localSheetId="15">'3Př3'!$A$1:$B$35</definedName>
    <definedName name="_xlnm.Print_Area" localSheetId="16">'3Př4'!$A$1:$I$57</definedName>
    <definedName name="_xlnm.Print_Area" localSheetId="0">'DAP1'!$A$1:$L$45</definedName>
    <definedName name="_xlnm.Print_Area" localSheetId="1">'DAP2'!$A$1:$J$42</definedName>
    <definedName name="_xlnm.Print_Area" localSheetId="2">'DAP3'!$A$1:$F$37</definedName>
    <definedName name="_xlnm.Print_Area" localSheetId="3">'DAP4'!$A$1:$K$48</definedName>
    <definedName name="_xlnm.Print_Area" localSheetId="17">'Zálohy1'!$A$1:$D$32</definedName>
    <definedName name="_xlnm.Print_Area" localSheetId="18">'Zálohy2'!$A$1:$D$32</definedName>
    <definedName name="_xlnm.Print_Area" localSheetId="4">'ZAV'!$A$1:$C$48</definedName>
  </definedNames>
  <calcPr fullCalcOnLoad="1"/>
</workbook>
</file>

<file path=xl/comments2.xml><?xml version="1.0" encoding="utf-8"?>
<comments xmlns="http://schemas.openxmlformats.org/spreadsheetml/2006/main">
  <authors>
    <author>Martin Stepan</author>
  </authors>
  <commentList>
    <comment ref="E4" authorId="0">
      <text>
        <r>
          <rPr>
            <b/>
            <sz val="8"/>
            <rFont val="Tahoma"/>
            <family val="0"/>
          </rPr>
          <t>ASPEKT HM : Tato položka se přenáší z přílohy 2, strana 1, kterou je potřeba vyplnit před dalším vyplňováním této stránky.</t>
        </r>
        <r>
          <rPr>
            <sz val="8"/>
            <rFont val="Tahoma"/>
            <family val="0"/>
          </rPr>
          <t xml:space="preserve">
</t>
        </r>
      </text>
    </comment>
    <comment ref="E5" authorId="0">
      <text>
        <r>
          <rPr>
            <b/>
            <sz val="8"/>
            <rFont val="Tahoma"/>
            <family val="0"/>
          </rPr>
          <t xml:space="preserve">ASPEKT HM : Tato položka se přenáší z Přílohy 1, strana 1, kterou je potřeba vyplnit před dalším vyplňováním této stránky.
</t>
        </r>
        <r>
          <rPr>
            <sz val="8"/>
            <rFont val="Tahoma"/>
            <family val="0"/>
          </rPr>
          <t xml:space="preserve">
</t>
        </r>
      </text>
    </comment>
    <comment ref="E6" authorId="0">
      <text>
        <r>
          <rPr>
            <b/>
            <sz val="8"/>
            <rFont val="Tahoma"/>
            <family val="0"/>
          </rPr>
          <t>ASPEKT HM : Tato položka se přenáší z listu závěrka (ZAV), který je potřeba vyplnit před dalším vyplňováním této stránky.</t>
        </r>
        <r>
          <rPr>
            <sz val="8"/>
            <rFont val="Tahoma"/>
            <family val="0"/>
          </rPr>
          <t xml:space="preserve">
</t>
        </r>
      </text>
    </comment>
    <comment ref="E7" authorId="0">
      <text>
        <r>
          <rPr>
            <b/>
            <sz val="8"/>
            <rFont val="Tahoma"/>
            <family val="0"/>
          </rPr>
          <t>ASPEKT HM : Tato položka se přenáší z přílohy 2, strana 1, kterou je potřeba vyplnit před dalším vyplňováním této stránky.</t>
        </r>
      </text>
    </comment>
    <comment ref="E8" authorId="0">
      <text>
        <r>
          <rPr>
            <b/>
            <sz val="8"/>
            <rFont val="Tahoma"/>
            <family val="0"/>
          </rPr>
          <t>ASPEKT HM : Tato položka se přenáší z přílohy 2, strana 1, kterou je potřeba vyplnit před dalším vyplňováním této stránky.</t>
        </r>
        <r>
          <rPr>
            <sz val="8"/>
            <rFont val="Tahoma"/>
            <family val="0"/>
          </rPr>
          <t xml:space="preserve">
</t>
        </r>
      </text>
    </comment>
  </commentList>
</comments>
</file>

<file path=xl/comments3.xml><?xml version="1.0" encoding="utf-8"?>
<comments xmlns="http://schemas.openxmlformats.org/spreadsheetml/2006/main">
  <authors>
    <author>Martin Stepan</author>
  </authors>
  <commentList>
    <comment ref="C14" authorId="0">
      <text>
        <r>
          <rPr>
            <b/>
            <sz val="8"/>
            <rFont val="Tahoma"/>
            <family val="0"/>
          </rPr>
          <t xml:space="preserve">ASPEKT HM : Pokud máte příjmy ze zahraničí, nebo příjmy plynoucí za více zdaňovacích období, je potřeba před dalším vyplňováním této stránky vyplnit přílohu č. 3.
</t>
        </r>
        <r>
          <rPr>
            <sz val="8"/>
            <rFont val="Tahoma"/>
            <family val="0"/>
          </rPr>
          <t xml:space="preserve">
 </t>
        </r>
      </text>
    </comment>
    <comment ref="C15" authorId="0">
      <text>
        <r>
          <rPr>
            <b/>
            <sz val="8"/>
            <rFont val="Tahoma"/>
            <family val="0"/>
          </rPr>
          <t xml:space="preserve">ASPEKT HM : Pokud máte příjmy, u nichž se vypočítává daň ze samostatného základy daně, je potřeba před dalším vyplňováním této stránky vyplnit přílohu č. 4.
</t>
        </r>
        <r>
          <rPr>
            <sz val="8"/>
            <rFont val="Tahoma"/>
            <family val="0"/>
          </rPr>
          <t xml:space="preserve">
</t>
        </r>
      </text>
    </comment>
  </commentList>
</comments>
</file>

<file path=xl/comments6.xml><?xml version="1.0" encoding="utf-8"?>
<comments xmlns="http://schemas.openxmlformats.org/spreadsheetml/2006/main">
  <authors>
    <author>Martin Stepan</author>
  </authors>
  <commentList>
    <comment ref="A28" authorId="0">
      <text>
        <r>
          <rPr>
            <b/>
            <sz val="8"/>
            <rFont val="Tahoma"/>
            <family val="0"/>
          </rPr>
          <t xml:space="preserve">ASPEKT HM : Tuto položku vyplní pouze poplatníci účtující v soustavě podvojného účetnictví.
</t>
        </r>
        <r>
          <rPr>
            <sz val="8"/>
            <rFont val="Tahoma"/>
            <family val="0"/>
          </rPr>
          <t xml:space="preserve">
</t>
        </r>
      </text>
    </comment>
  </commentList>
</comments>
</file>

<file path=xl/sharedStrings.xml><?xml version="1.0" encoding="utf-8"?>
<sst xmlns="http://schemas.openxmlformats.org/spreadsheetml/2006/main" count="791" uniqueCount="610">
  <si>
    <t>Na zbývajících zálohách zaplaceno poplatníkem celkem</t>
  </si>
  <si>
    <t>Formulář zpracovala ASPEKT HM, daňová, účetní a auditorská kancelář, Vodňanského 4, Praha 6-Břevnov, tel. 233 356 811</t>
  </si>
  <si>
    <t>Formulář zpracovala ASPEKT HM s.r.o., tel. 233 356 811, pro server business.center.cz</t>
  </si>
  <si>
    <t>25405 MFin 5405 vzor č.10</t>
  </si>
  <si>
    <t>dále jen "DAP"</t>
  </si>
  <si>
    <r>
      <t>05 DAP zpracoval a předkládá daňový poradce na základě plné moci k zastupování, která byla podána správci daně před uplynutím neprodloužené lhůty</t>
    </r>
    <r>
      <rPr>
        <vertAlign val="superscript"/>
        <sz val="8"/>
        <rFont val="Arial CE"/>
        <family val="2"/>
      </rPr>
      <t>1)</t>
    </r>
  </si>
  <si>
    <t>Adresa bydliště (trvalého pobytu) v den podání DAP</t>
  </si>
  <si>
    <t>Řádky 19 až 22 vyplňte pouze v případě, že adresa k poslednímu dni kalendářního roku, za který se DAP podává, je rozdílná od adresy v den podání DAP.</t>
  </si>
  <si>
    <t>29 Kód státu - vyplní jen daňový nerezident</t>
  </si>
  <si>
    <t>Dílčí základ daně ze závislé činnosti podle § 6 zákona (ř. 204 přílohy č.2 DAP)</t>
  </si>
  <si>
    <t xml:space="preserve">Dílčí základ daně nebo ztráta z podnikání a jiné samostané výdělečné činnosti podle § 7 zákona (ř. 113 přílohy č. 1 DAP). </t>
  </si>
  <si>
    <t>Dílčí základ daně nebo ztráta z pronájmu podle § 9 zákona (ř. 210 přílohy č. 2 DAP).</t>
  </si>
  <si>
    <t>Dílčí základ daně z ostatních příjmů podle § 10 zákona (ř.213 přílohy č. 2 DAP)</t>
  </si>
  <si>
    <t>Úhrn řádků (ř. 32 + ř. 33 + ř. 34 + ř. 35) pro odečet ztráty podle § 34 odst. 1 zákona.</t>
  </si>
  <si>
    <t>Odst.1, písmeno a) zákona (základní nezdanitelná částka)</t>
  </si>
  <si>
    <t>Odst.1, písmeno b) zákona (na vyživované děti)</t>
  </si>
  <si>
    <t>Odst.1, písmeno c) zákona (na manželku/manžela)</t>
  </si>
  <si>
    <t>Odst.1, písmeno d) zákona (na poživatele část. invalidního důchodu)</t>
  </si>
  <si>
    <t>Odst.1, písmeno e) zákona (na poživatele plného invalidního důchodu)</t>
  </si>
  <si>
    <t>Odst.1, písmeno f) zákona ( na držitele průkazky ZTP/P )</t>
  </si>
  <si>
    <t>Odst.1, písmeno c) (na manželku/manžela, který je držitelem ZTP/P)</t>
  </si>
  <si>
    <t>Odst.1, písmeno b) (na vyživované děti, které jsou držitelem ZTP/P)</t>
  </si>
  <si>
    <t>Odst.1, písmeno g) zákona (studium)</t>
  </si>
  <si>
    <t>Odst. 8 zákona (hodnota daru/darů)</t>
  </si>
  <si>
    <t>Odst. 10 zákona  (odečet úroků)</t>
  </si>
  <si>
    <t>Odst. 12 zákona (penzijní připojištění)</t>
  </si>
  <si>
    <t>Odst. 13 zákona (životní pojištění)</t>
  </si>
  <si>
    <t>Daň podle §16 odst. 1 (ř.55) nebo částka z ř. 328 přílohy č. 3 DAP</t>
  </si>
  <si>
    <t>Daň ze samostatného základu daně podle § 16 odst. 2 zákona (ř.418 přílohy č.4 DAP )</t>
  </si>
  <si>
    <t>Ve sloupci uveďte počet listů příloh :</t>
  </si>
  <si>
    <t xml:space="preserve">PROHLAŠUJI, ŽE VŠECHY MNOU UVEDENÉ ÚDAJE V TOMTO DAP JSOU PRAVDIVÉ A ÚPLNÉ. </t>
  </si>
  <si>
    <t>Úhrn částek podle § 23, § 5 a ostatní úpravy podle zákona zvyšující - uveďte úhrn částek zvyšujících hospodářský výsledek nebo rozdíl mezi příjmy a výdaji. Podkladem jsou částky uvedené v odd. E na str. (2).</t>
  </si>
  <si>
    <t>27 Telefon / mobilní telefon</t>
  </si>
  <si>
    <t>28 Fax / e-mail</t>
  </si>
  <si>
    <r>
      <t xml:space="preserve">30 Ekonomické nebo personální spojení se zahraničními osobami </t>
    </r>
    <r>
      <rPr>
        <vertAlign val="superscript"/>
        <sz val="8"/>
        <rFont val="Arial CE"/>
        <family val="2"/>
      </rPr>
      <t>1)</t>
    </r>
  </si>
  <si>
    <t>B</t>
  </si>
  <si>
    <t>Část výdajů nebo hospodářského výsledku před zdaněním  (ztráta), která připadla na Vás jako na spolupracující osobu  podle §13 zákona</t>
  </si>
  <si>
    <t>Část příjmů nebo hospodářského výsledku před zdaněním  (zisk), která připadla na Vás jako na spolupracující osobu  podle §13 zákona</t>
  </si>
  <si>
    <t>Vyplňte pouze v případě, jste-li účetní jednotkou účtující v soustavě jednoduchého účetnictví. Údaje, prosím, vyplňte v celých korunách.</t>
  </si>
  <si>
    <r>
      <t>E. Úpravy podle § 23, § 5  a ostatní úpravy podle zákona</t>
    </r>
    <r>
      <rPr>
        <b/>
        <i/>
        <vertAlign val="superscript"/>
        <sz val="8"/>
        <rFont val="Arial CE"/>
        <family val="2"/>
      </rPr>
      <t>2)</t>
    </r>
  </si>
  <si>
    <r>
      <t xml:space="preserve">Popis úpravy podle § 23, § 5 a ostatní úpravy podle zákona </t>
    </r>
    <r>
      <rPr>
        <b/>
        <sz val="8"/>
        <rFont val="Arial"/>
        <family val="2"/>
      </rPr>
      <t>zvyšující</t>
    </r>
    <r>
      <rPr>
        <sz val="8"/>
        <rFont val="Arial"/>
        <family val="2"/>
      </rPr>
      <t xml:space="preserve"> hospodářský výsledek nebo rozdíl mezi příjmy a výdaji</t>
    </r>
  </si>
  <si>
    <r>
      <t xml:space="preserve">Popis úpravy podle § 23, § 5 a ostatní úpravy podle zákona </t>
    </r>
    <r>
      <rPr>
        <b/>
        <sz val="8"/>
        <rFont val="Arial"/>
        <family val="2"/>
      </rPr>
      <t>snižující</t>
    </r>
    <r>
      <rPr>
        <sz val="8"/>
        <rFont val="Arial"/>
        <family val="2"/>
      </rPr>
      <t xml:space="preserve"> hospodářský výsledek nebo rozdíl mezi příjmy a výdaji</t>
    </r>
  </si>
  <si>
    <r>
      <t>G. Údaje o spolupracujících osobách</t>
    </r>
    <r>
      <rPr>
        <b/>
        <i/>
        <vertAlign val="superscript"/>
        <sz val="8"/>
        <rFont val="Arial CE"/>
        <family val="2"/>
      </rPr>
      <t>2)</t>
    </r>
  </si>
  <si>
    <t xml:space="preserve">ř. 101 Příjmy, které jsou předmětem daně z příjmů -  do řádku vyplňte úhrn příjmů z podnikání a jiné samostatně výdělečné činnosti  (§ 7 zákona) ovlivňujících základ daně z příjmů fyzických osob podle zákona k 31.12. 2003 (podle druhu vaší podnikatelské činnosti nejsou v tomto úhrnu příjmů zahrnuty např. i příjmy podle § 8 zákona). Jste-li účetní jednotkou účtující v soustaně jednoduchého účetnictví, jsou podkladem údaje obsažené v peněžním deníku. Nejste-li účetní jednotkou a neuplatňujete výdaje v prokázané výši, uveďte v tomto řádku úhrn zdanitelných příjmů podle § 7 zákona evidovaných v záznamech o příjmech podle § 7 odst. 10 zákona. V příjmech uvedených na tomto řádku bude i Váš podíl na příjmech účastníka sdružení, které není právnickou osobou, ve výši stanovené smlouvou o sdružení nebo rovným dílem podle § 835 občanského zákoníku.  </t>
  </si>
  <si>
    <t xml:space="preserve">ř. 102 Výdaje ovlivňující základ daně - do řádku vyplňte úhrn výdajů související s příjmy z podnikání a jiné samostantě výdělečné činnosti (§7 zákona) ovlivňujících základ daně z příjmů fyzických osob podle zákona k 31. 12. 2003. Jste-li účetní jednotkou účtující v soustavě jednoduchého účetnictví, jsou podkladem údaje v peněžním deníku. Výdaje uplatníte u všech druhů podnikání a jiných samostatných výdědělečných činností podle § 7 zákona, které tvoří jeden dílčí základ daně, stejně, tzn. ve výši prokazatelně vynaložených výdajů podle § 24 zákona. Nejste-li účetní jednotkou, uveďte na tomto řádku výdaje uplnatněné procentem z příjmů (§ 7 ods. 9 zákona) z úhrnu zdanitelných příjmů evidovaných v zánamu o příjmech podle § 7 odst. 10 zákona. Výdaje můžete uplatnit procentem z příjmů podle § 7 ods. 9 zákona ve výši: </t>
  </si>
  <si>
    <t>CZ</t>
  </si>
  <si>
    <t>Do příjmů ze závislé činnosti a z funkčních požitků podle § 6 zákona se zahrnují přijmy ze zdrojů na území České republiky i příjmy ze zdrojů v zahraničí, a to přepočtené na Kč. V tomto oddílu se za příjmy ze zdrojů v zahraničí považují hrubé zahraniční příjmy bez  odčitatelných položek a nezdanitelných částí zakladu daně podle zahraničních předpisů. K těmto hrubým zahraničním příjmům můžete uplatnit jako výdej pojistného hrazené v zahraničí za předpokladu, že toto pojistné splňuje podmínky daňového výdaje podle českých právních předpisů. U poplatníků podle § 2 odst. 2 zákona (daňový rezident), kterí mají příjmy ze zdrojů v zahraničí ze státu, s nímž Česká republika neuzavřela smlouvu o zamezení dvojího zdanění, je základem daně jejich příjem snížený o dań zaplacenou z tohoto příjmu. Pro přepočet na Kč se použije směnný kurz podle § 38 odst. 4 zákona, stanovený Českou národní bankou poslední den kalendářního měsíce předcházejícího měsíce, v jehož průběhu se záloha srazí. Upozorňujeme, že pokud má poplatník příjmy ze zdrojů v zahraničí, postupuje se při vyloučení jejich dvojího zdanění výhradně podle příslušné smlouvy o zamezení dvojího zdanění.</t>
  </si>
  <si>
    <r>
      <t xml:space="preserve">207 Rozdíl mezi příjmy a výdaji (ř . 205 - ř. 206) nebo hospodářský výsledek před zdaněním - (zisk, ztráta) - </t>
    </r>
    <r>
      <rPr>
        <sz val="8"/>
        <rFont val="Arial CE"/>
        <family val="2"/>
      </rPr>
      <t>uveďte podle údajů v tiskopisu. Poplatníci účtující v soustavě jednoduchého účetnictví, poplatníci, kteří vedou záznamy o příjmech a výdajích a poplatníci uplatňující výdaje procentem z příjmů uvedou rozdíl mezi příjmy a výdaji a poplatníci účtujcí v soustavě podvojného účetnictví uvedou hospodářský výsledek před zdaněním. Údaje jsou uváděny před úpravou podle § 23 zákona a ostatními úpravami podle zákona. V případě, že výdaje přesahují příjmy nebo hospodářský výsledek před zdaněním je ztráta, částku označnte znaménkem mínus.</t>
    </r>
  </si>
  <si>
    <r>
      <t xml:space="preserve">Daň zaokrouhlená </t>
    </r>
    <r>
      <rPr>
        <b/>
        <sz val="8"/>
        <rFont val="Arial CE"/>
        <family val="2"/>
      </rPr>
      <t>na celé koruny</t>
    </r>
    <r>
      <rPr>
        <sz val="8"/>
        <rFont val="Arial CE"/>
        <family val="2"/>
      </rPr>
      <t xml:space="preserve"> nahoru ( ř.56 + ř.57)</t>
    </r>
  </si>
  <si>
    <r>
      <t xml:space="preserve">Ztráta zaokrouhlená </t>
    </r>
    <r>
      <rPr>
        <b/>
        <sz val="8"/>
        <rFont val="Arial CE"/>
        <family val="2"/>
      </rPr>
      <t>na celé Kč</t>
    </r>
    <r>
      <rPr>
        <sz val="8"/>
        <rFont val="Arial CE"/>
        <family val="2"/>
      </rPr>
      <t xml:space="preserve"> nahoru ( ř.36 </t>
    </r>
    <r>
      <rPr>
        <b/>
        <sz val="8"/>
        <rFont val="Arial CE"/>
        <family val="2"/>
      </rPr>
      <t>bez znaménka mínus</t>
    </r>
    <r>
      <rPr>
        <sz val="8"/>
        <rFont val="Arial CE"/>
        <family val="2"/>
      </rPr>
      <t xml:space="preserve"> )</t>
    </r>
  </si>
  <si>
    <t>5. ODDÍL - Dodatečné daňové přiznání</t>
  </si>
  <si>
    <r>
      <t xml:space="preserve">205 - 206 - </t>
    </r>
    <r>
      <rPr>
        <sz val="8"/>
        <rFont val="Arial CE"/>
        <family val="2"/>
      </rPr>
      <t xml:space="preserve">uveďte na ř. 205 </t>
    </r>
    <r>
      <rPr>
        <b/>
        <sz val="8"/>
        <rFont val="Arial CE"/>
        <family val="2"/>
      </rPr>
      <t xml:space="preserve">příjmy z pronájmu podle § 9 zákona </t>
    </r>
    <r>
      <rPr>
        <sz val="8"/>
        <rFont val="Arial CE"/>
        <family val="2"/>
      </rPr>
      <t xml:space="preserve">a na ř. 206 </t>
    </r>
    <r>
      <rPr>
        <b/>
        <sz val="8"/>
        <rFont val="Arial CE"/>
        <family val="2"/>
      </rPr>
      <t>výdaje z pronájmu podle § 9</t>
    </r>
    <r>
      <rPr>
        <sz val="8"/>
        <rFont val="Arial CE"/>
        <family val="2"/>
      </rPr>
      <t xml:space="preserve"> zákona vztahujících se k těmto příjmům. Na řádích 205 a 206 uveďte příjmy a výdaje podle § 9 odst. 6 zákona evidované v záznamech o příjmech a výdajích, nebo jste-li účetní jednotkou účtující v soustvě jednoduchého účetnictví, uveďte údaje o příjmech a výdajích z peněžního deníku. V případě, že se jedná o příjmy dosažené dvěma a více poplatníky z titulu spoluvlastnictví k věci a společné výdaje vynaložené na jejich dasažení, zajištění a udržení se rozděluji mezi poplatníky podle jejich spoluvlastnického podílu. Pokud příjmy z pronájmu plynou manželům z bezpodílovného spoluvlastnictví (společného jmění manželů), zdaňují se jen u jednoho z nich a ten je uvede ve svém daňovém přiznán. Údaje se uvádějí před úpravou o položky podle § 23 a ostatní úpravy podle zákona. </t>
    </r>
  </si>
  <si>
    <t>1.  Pokyny k výpočtu dílčího základu daně z příjmů fyzických osob ze záviské činnosti a z funkčních požitků (§ 6 zákona)</t>
  </si>
  <si>
    <r>
      <t xml:space="preserve">Daň ze zbývajících částí příjmů dosažených za více zdaňovacích období po zápočtu daně zaplacené v zahraničí - </t>
    </r>
    <r>
      <rPr>
        <sz val="7"/>
        <rFont val="Arial CE"/>
        <family val="2"/>
      </rPr>
      <t>na tomto řádku uveďte výsledek výpočtu uvedeného v pokynech k řádku 310. Pokud vám vyšlo záporné číslo, do řádku uveďte nulu.</t>
    </r>
  </si>
  <si>
    <r>
      <t xml:space="preserve">Úhrn (ř. 31 + 36 DAP) - </t>
    </r>
    <r>
      <rPr>
        <sz val="7"/>
        <rFont val="Arial CE"/>
        <family val="2"/>
      </rPr>
      <t xml:space="preserve">uveďte úhrn dílčích základů daně podle § 6 až 10 snížených o úhrn daňových ztrát před snížením o nezdanitelné části základu daně a odčitatelné položky od základu daně. </t>
    </r>
  </si>
  <si>
    <r>
      <t xml:space="preserve">Úhrn vyňatých příjmů - </t>
    </r>
    <r>
      <rPr>
        <sz val="7"/>
        <rFont val="Arial CE"/>
        <family val="2"/>
      </rPr>
      <t>na tomto řádku uveďte úhrn vyňatých příjmů (výnosů) plynoucích ze zahraničí, které byly zdaněny v zahraničí v souladu s uzavřenou mezinárodní smlouvou a použije se u nich metoda vynětí s výhradou progrese snížených o výdaje. Máte-li příjmy dosažené za více zdaňovacích období, u nichž se uplatňuje metoda vynětí, zahrňte pouze tu část příjmů, kterou jste zahrnul do základu daně na řádku ř. 37 DAP 7. oddílu. Ztrátu označte znaménkem mínus (-), tak aby bylo možno v následujícím řádku 314 vypočítat základ daně nebo ztrátu.</t>
    </r>
  </si>
  <si>
    <t>Jste-li osoba, která rozděluje příjmy podle § 13 zákona, uveďte údaje o spolupracujících osobách.</t>
  </si>
  <si>
    <t>Podíl na příjmech a výdajích v %</t>
  </si>
  <si>
    <r>
      <t>F. Údaje o osobě, která rozděluje příjmy a výdaje</t>
    </r>
    <r>
      <rPr>
        <b/>
        <i/>
        <vertAlign val="superscript"/>
        <sz val="8"/>
        <rFont val="Arial CE"/>
        <family val="2"/>
      </rPr>
      <t>2)</t>
    </r>
  </si>
  <si>
    <t>Jste-li spolupracující osoba, podle § 13 zákona, uveďte údaje o osobě, která na Vás rozdělila příjmy a výdaje.</t>
  </si>
  <si>
    <r>
      <t>I. Údaje o veřejné obchodní společnosti nebo komanditní společnosti</t>
    </r>
    <r>
      <rPr>
        <b/>
        <i/>
        <vertAlign val="superscript"/>
        <sz val="8"/>
        <rFont val="Arial CE"/>
        <family val="2"/>
      </rPr>
      <t>2)</t>
    </r>
  </si>
  <si>
    <t>Daňové identifikační číslo veřejné obchodní společnosti, kde jste společníkem, nebo komanditní společnosti, kde jste komplementářem, a výše vašeho podílu v procentech</t>
  </si>
  <si>
    <t>1) V tabulce vyberte z předložených možností a označte křížkem.</t>
  </si>
  <si>
    <t>Poslední známá daňová povinnost - daň dle § 16 zákona</t>
  </si>
  <si>
    <r>
      <t xml:space="preserve">Z částky daně zaplacené v zahraničí lze maximálně započítat (ř. 317 násobeno ř. 324 děleno stem) - </t>
    </r>
    <r>
      <rPr>
        <sz val="7"/>
        <rFont val="Arial CE"/>
        <family val="2"/>
      </rPr>
      <t>do tohoto řádku uveďte výsledek výpočtu maximálně započítané daně zaplacené v zahraničí. Daň v tomto výpočtu je částka daně podle § 16 zákona nebo daň po případném vynětí příjmů ze zdrojů v zahraničí (ř. 55 DAP nebo ř. 316 přílohy č. 3). Výsledek zaokrouhlete na dvě platná desetinná místa postupem uvedeným v úvodní části pokynů.</t>
    </r>
  </si>
  <si>
    <r>
      <t xml:space="preserve">Položka v řádcích "hospodářský výsledek před zdaněním" </t>
    </r>
    <r>
      <rPr>
        <sz val="7"/>
        <rFont val="Arial CE"/>
        <family val="2"/>
      </rPr>
      <t xml:space="preserve"> je obsahově shodná s termínem "výsledek hospodaření" podle čl. IX - Zjišťování výsledku hospodaření v účetnictví uvedeným v Postupech účtování pro podnikatele.</t>
    </r>
  </si>
  <si>
    <t>Zjištěná daňová povinnost podle § 41 zákona č.  337/1992 Sb., o správě daní a poplatků, ve znění pozdějších předpisů (ř. 58)</t>
  </si>
  <si>
    <r>
      <t xml:space="preserve">Částky v řádcích </t>
    </r>
    <r>
      <rPr>
        <sz val="7"/>
        <rFont val="Arial CE"/>
        <family val="2"/>
      </rPr>
      <t>uveďte zaokrouhlené na celé koruny podle dále uvedeného postupu s výjimkou těch položek, pro které způsob zaokrouhlení je uveden k jednotlivým řádkům v pokynech. Postup zaokrouhlení na celé koruny proveďte následovně: vyposťte všechny číslice za poslední platnou  číslicí zaokrouhlovaného čísla a tuto číslici dále upravte podle číslic, kteeré následují po poslední paltné číslici zaokrouhlovaného čísla, a to:</t>
    </r>
  </si>
  <si>
    <r>
      <t>tab.č.1</t>
    </r>
    <r>
      <rPr>
        <b/>
        <sz val="9"/>
        <rFont val="Arial CE"/>
        <family val="2"/>
      </rPr>
      <t xml:space="preserve">    </t>
    </r>
    <r>
      <rPr>
        <sz val="9"/>
        <rFont val="Arial CE"/>
        <family val="2"/>
      </rPr>
      <t xml:space="preserve"> ÚDAJE KE ZJIŠTĚNÍ NÁROKU NA UPLATNĚNÍ NEZDANITELNÉ ČÁSTI ZÁKLADU DANĚ PODLE § 15 ZÁKONA</t>
    </r>
  </si>
  <si>
    <t>Při výpočtu potupujte podle pokynů k vyplnění uvedených v následujících řádcích.</t>
  </si>
  <si>
    <t>Řádky, pro které nemáte věcnou náplň, proškrtněte.</t>
  </si>
  <si>
    <t>12.</t>
  </si>
  <si>
    <t>Na zálohách daně z příjmů ze závislé činnosti sraženo všemi zaměstnavateli celkem</t>
  </si>
  <si>
    <t>Potvrzení o zaplacených částkách na penzijní připojištění.</t>
  </si>
  <si>
    <t>Potvrzení o zaplacených částkách na soukromé životní pojištění.</t>
  </si>
  <si>
    <t xml:space="preserve">ÚDAJE O ZÁSTUPCI </t>
  </si>
  <si>
    <t>Zaplacená daň stanovená paušální částkou podle §7a zákona</t>
  </si>
  <si>
    <t>Potvrzení o zdanitelných příjmech ze závislé činnosti a funkčních požitků a o sražených zálohách na daň za příslušné zdaňovací období od všech zaměstnavatelů podle § 38j odst. 3 zákona</t>
  </si>
  <si>
    <t>Rozdíl mezi příjmy a výdaji</t>
  </si>
  <si>
    <r>
      <t xml:space="preserve">Úhrn zbývajících částí příjmů dosažených za více zdaňovacích období, snížený o příslušnou část výdajů, na který je uplatňován zápočet daně zaplacené v zahraničí - </t>
    </r>
    <r>
      <rPr>
        <sz val="7"/>
        <rFont val="Arial CE"/>
        <family val="2"/>
      </rPr>
      <t>na tomto řádku uveďte souhrn zbývajících částí příjmů dosažených za více zdaňovacích obddobí, z kterého jste zaplatil v zahraničí daň a uplatňujete zápočet této daně.</t>
    </r>
  </si>
  <si>
    <t>Zaměstnavatel, na jehož pracovištích je stanovena doba 40 hodinová týdenní pracovní doba, zaměstnával v průběhu zdaňovacího období roku 2002, v němž roční fond pracovní doby připadající na plnoiu pracovní dobu činil 2 016 hodin, 3 zaměstnance (A, B, C) se změněnou pracovní schopností (ZPS) a 2 zaměstnance (D, E) se změněnou pracovní schopností s těžším zdravotním postižením (ZPS s TZP) s následujícím využitím fondu pracovní doby:</t>
  </si>
  <si>
    <t xml:space="preserve">                 </t>
  </si>
  <si>
    <t xml:space="preserve">Odpracované hodiny                        </t>
  </si>
  <si>
    <t xml:space="preserve">Dovolená na zotavenou                        </t>
  </si>
  <si>
    <t xml:space="preserve">Překážky v práci                                   </t>
  </si>
  <si>
    <t>Neodpracovaná doba v důsledku pracovní neschopnosti, za níž byly poskytovány dávky nemocenského pojištění</t>
  </si>
  <si>
    <t xml:space="preserve">Celkem                                              </t>
  </si>
  <si>
    <t>Počet hodin vyplývající z rozvržení pracovní doby nebo individuální sjednané pracovní doby a délky trvání pracovního poměru</t>
  </si>
  <si>
    <t>1672*)</t>
  </si>
  <si>
    <t xml:space="preserve">*) </t>
  </si>
  <si>
    <t>U zaměstnance B, kterému byla v průbehu roku 2002 s jeho souhlasem nařízena práce přesčas, za níž mu nebylo poskytnuto náhradní volno, bude uplatněno omezení podle § 35 odst. 2 věty druhé zákona.</t>
  </si>
  <si>
    <t>**)</t>
  </si>
  <si>
    <t>Se zaměstnancem D byla sjednána 30 hodinová týdenní pracovní doba.</t>
  </si>
  <si>
    <t>***)</t>
  </si>
  <si>
    <t>Se zaměstnancem E byla sjednána 25 hodinová týdenní pracovní doba.</t>
  </si>
  <si>
    <t>Pro výpočet nároku na slevu podle § 35 odst. 1 písm. a) a b) je rozhodný průměrný přepočtený počet zaměstnanců se změněnou pracovní schopností a zaměstnance se změněnou pracovní schopností s těžším zdravotním postižením ve zdaňovacím období, zaokrouhlený na dvě desetinná místa. výpočet se provede zvlášť za zaměstnance změněnou pracovní schoností s těžším zdravotním postižením.</t>
  </si>
  <si>
    <t>Výpočet přůměrného ročního přepočteného počtu zaměstnanců se ZPS:</t>
  </si>
  <si>
    <t>celkový počet hodin odpracovaných zaměstnanci se ZPS, zvýšený o neodpracované hodiny v důsledku čerpání dovolené na zotavenou, překážek v práci a pracovní neschopnosti za níž byly poskytovány dávky nemocenského pojištění</t>
  </si>
  <si>
    <r>
      <t xml:space="preserve">Daň uznaná k zápočtu - </t>
    </r>
    <r>
      <rPr>
        <sz val="7"/>
        <rFont val="Arial CE"/>
        <family val="2"/>
      </rPr>
      <t>do tohoto řádku uveďte částku daně zaplacenou v zahraničí (ř. 323) maximálně však částku daně uznané k zápočtu (ř. 325).</t>
    </r>
  </si>
  <si>
    <t>Poplatník :</t>
  </si>
  <si>
    <t>***ZNAMÉNKO MÍNUS ZNAČÍ PŘEPLATEK</t>
  </si>
  <si>
    <r>
      <t xml:space="preserve">ř. 105 Úhrn částek podle § 23 a ostatní úpravy podle zákona zvyšující - </t>
    </r>
    <r>
      <rPr>
        <sz val="7"/>
        <rFont val="Arial CE"/>
        <family val="2"/>
      </rPr>
      <t>uveďte úhrn částek zvyšujících  hospodářský výsledek nebo rozdíl mezi příjmy a výdaji. Podkladem jsou částky uvedené v odd. E na str. 2. Mezi těmito částkami mohou být např.: nepeněžní příjmy, zvyšující částky při nesplnění podmínek (§ 34 odst. 6 zákona) pro uplatnění částek podle § 34 odst. 3, zákona, poměrná část výdajů při použití osobního vozidla  v obchodním majetku používaného pro podnikatelské a soukromé účely, zvyšující částky úprav, je-li první splátka vyplývající ze smlouvy o finančním pronájmu s následnou koupi hmotného movitého majetku ve výdajích v celé výši, částky úprav pronajímatele nebo postupníka při zrušení smlouvy o finančním pronájmu s následnou koupí hmotného movitého majetku, částky sraženého pojistného neodvedeného do konce měsíce následujícího po uplynutí zdaňovacího období u zaměstnavatelů účtujících v soustavě podvojného účetnictví, částky úprav při ukončení nebo přerušení činnosti a při změně způsobu uplatňování výdajů, apod.</t>
    </r>
  </si>
  <si>
    <t>Dílčí základ daně připadající na příjmy ze závislé činnosti a z funkčních požitků podle § 6 zákona (ř. 201 - ř. 202 - ř. 203)</t>
  </si>
  <si>
    <r>
      <t>Daň zaplacená v zahraničí podle §6 odst. 13 zákona</t>
    </r>
    <r>
      <rPr>
        <vertAlign val="superscript"/>
        <sz val="8"/>
        <rFont val="Arial CE"/>
        <family val="2"/>
      </rPr>
      <t>1)</t>
    </r>
  </si>
  <si>
    <r>
      <t xml:space="preserve">Rozdíl řádků - </t>
    </r>
    <r>
      <rPr>
        <sz val="7"/>
        <rFont val="Arial CE"/>
        <family val="2"/>
      </rPr>
      <t>na tomto řádku uveďte výsledek výpočtu uvedeného v pokynech k řádku 309. V případě, že rozdíl řádků je menší než nula. Řádek proškrtněte.</t>
    </r>
    <r>
      <rPr>
        <b/>
        <sz val="7"/>
        <rFont val="Arial CE"/>
        <family val="2"/>
      </rPr>
      <t xml:space="preserve"> </t>
    </r>
  </si>
  <si>
    <t>Z tohoto odpisu nemovitostí - uveďte z celkově uplatněných odpisů z obchodního majetku poplatníka odpisy nemovitostí.</t>
  </si>
  <si>
    <t>Uplatněné odpisy celkem - uveďte uplatněné dopisy z obchodního majetku poplatníka.</t>
  </si>
  <si>
    <t xml:space="preserve">Čistý obrat - jste-li poplatník účtující v soustavě jednoduchého účetnictví nebo nejste účetní jednotkou, tento řádek nevyplňujete. Jste-li poplatník účtující v soustavě podvojného účetnictví, uveďte na tomto řádku výši čistého obratu podle § 20 písm. b) bod 2 zákona č. 563/1991 Sb., o účetnictví, ve znění pozdějších předpisů. </t>
  </si>
  <si>
    <r>
      <t xml:space="preserve">B. </t>
    </r>
    <r>
      <rPr>
        <b/>
        <i/>
        <sz val="7"/>
        <rFont val="Arial CE"/>
        <family val="2"/>
      </rPr>
      <t>Hlavní (převažující) činnost</t>
    </r>
  </si>
  <si>
    <t>č.</t>
  </si>
  <si>
    <t>Kód banky</t>
  </si>
  <si>
    <t>specifický symbol</t>
  </si>
  <si>
    <t>Řádky 23 až 28 vyplňte pouze v případě, že nemáte bydliště (trvalý pobyt) na území ČR</t>
  </si>
  <si>
    <t>Dílčí základ daně z kapitálového majetku podle § 8 zákona</t>
  </si>
  <si>
    <t>Základ daně (ř. 31 + kladná hodnota z ř. 36)</t>
  </si>
  <si>
    <t>Uplatňovaná výše vzniklé a vyměřené ztráty za předcházející zdaňovací období maximálně do výše řádku 36</t>
  </si>
  <si>
    <t>Základ daně po odečtení ztráty (ř. 37 - ř. 38 )</t>
  </si>
  <si>
    <t>3. ODDÍL - Nezdanitelné části základu daně, odčitatelné položky a daň celkem</t>
  </si>
  <si>
    <t>Při výpočtu postupujte podle pokynů k vyplnění uvedených v následujících  řádcích.</t>
  </si>
  <si>
    <r>
      <t xml:space="preserve">Do následujících řádku </t>
    </r>
    <r>
      <rPr>
        <sz val="8"/>
        <rFont val="Arial CE"/>
        <family val="2"/>
      </rPr>
      <t xml:space="preserve">se uvádějí příjmy ze zdrojů na území České republiky i příjmy ze zdrojů v zahraničí, a to přepočtené na Kč. Za příjmy ze zdrojů v zahranicí se považují hrubé zahraniční příjmy bez odpočitatelných položek a nezdanitelných částí základu daně podle zahraničních předpisů, přepočtené na Kč. Výdaje vztahující se k příjmům ze zdrojů v zahraničí lze uplatnit buď ve skutečné výši, nebo procentem z příjmů, a to pouze podle českých právních předpisů. </t>
    </r>
  </si>
  <si>
    <r>
      <t xml:space="preserve">Koeficient zápočtu - </t>
    </r>
    <r>
      <rPr>
        <sz val="7"/>
        <rFont val="Arial CE"/>
        <family val="2"/>
      </rPr>
      <t>do tohoto řádku uveďte výsledek výpočtu v porcentech {(ř. 321 - ř. 322) děleno (ř. 37 - ř. 312) násobeno stem)}. Vyjde-li procento větší než 100, použijte 100 %. Výsledek zaokrouhlete na dvě platná desetinná místa postupem uvedeným v úvodní části pokynů.</t>
    </r>
  </si>
  <si>
    <t>Daň ze základu daně po vynětí příjmů ze zdrojů v zahraničí ( ř. 314 násobeno ř. 315 děleno stem )</t>
  </si>
  <si>
    <t>3. Daň po vynětí a po slevě</t>
  </si>
  <si>
    <t>a) průměrný roční přepočtený stav zaměstnanců se změněnou pracovní schopností (ZPS)</t>
  </si>
  <si>
    <t>sleva na dani (Kč)</t>
  </si>
  <si>
    <t>Daň podle § 16 odst. 1 zákona nebo daň po případném vynětí příjmů ze zdrojů v zahraničí ( ř. 55 DAP nebo ř. 316 )</t>
  </si>
  <si>
    <t>Daň ze zbývajících částí příjmů dosažených za více zdaňovacích období (ř. 303 nebo ř. 310)</t>
  </si>
  <si>
    <t>Daň ze zbývajících částí příjmů dosažených za více zdaňovacích období (ř. 305 maximálně však do výše ř. 307)</t>
  </si>
  <si>
    <t>Slevy celkem dle § 35 odst. 1 zákona</t>
  </si>
  <si>
    <t>Daň po slevách (ř. 317 + ř. 318 - ř. 319 )</t>
  </si>
  <si>
    <t>4. Příjmy ze zahraničí - metoda zápočtu daně zaplacené v zahraničí</t>
  </si>
  <si>
    <t>opravné</t>
  </si>
  <si>
    <t>dodatečné</t>
  </si>
  <si>
    <t>X</t>
  </si>
  <si>
    <t>do</t>
  </si>
  <si>
    <t>za zdaňovací období (kalendářní rok)</t>
  </si>
  <si>
    <t>Vyplní v celých Kč</t>
  </si>
  <si>
    <t>Příjmy podle § 9 zákona</t>
  </si>
  <si>
    <t>Výdaje podle § 9 zákona</t>
  </si>
  <si>
    <t>Rozdíl                          (sloupec 2-sloupec 3)</t>
  </si>
  <si>
    <t>Poplatník vyplní v celých Kč</t>
  </si>
  <si>
    <t>8. den po datu odevzdání přehledu na soc.správu</t>
  </si>
  <si>
    <t xml:space="preserve">Další částky </t>
  </si>
  <si>
    <t>Daň podle § 16 odst. 1 zákona</t>
  </si>
  <si>
    <r>
      <t xml:space="preserve">Částky v následujících řádcích - </t>
    </r>
    <r>
      <rPr>
        <sz val="8"/>
        <rFont val="Arial CE"/>
        <family val="2"/>
      </rPr>
      <t>uveďte zaokrouhlené na celé koruny podle dále uvedeného postupu s výjimkou těch položek, pro které způsob zaokrouhlení je uveden k jednotlivým řádkům v pokynech. Postup zaokrouhlení na celé koruny proveďte následovně: vypusťte všechny číslice za poslední platnou číslicí zaokrouhlovaného čísla a tuto číslici dále upravte podle číslic, které následují po poslední platné číslici zaokrouhovaného čísla, a to</t>
    </r>
  </si>
  <si>
    <t>( 4 )</t>
  </si>
  <si>
    <t>Údaje o osobě podnikatele, které na Vás rozděluje podíl na společných příjmech a výdajích připadající na spolupracující osobu nebo podíl na hospodářském výsledku (zisk, ztráta), uveďte na str. (2) do oddílu H.</t>
  </si>
  <si>
    <r>
      <t xml:space="preserve">ř. 110 Váš podíl na společných výdajích (hospodářkém výsledku - ztrátě) jako spolupracující soby podle § 13 zákona - </t>
    </r>
    <r>
      <rPr>
        <sz val="7"/>
        <rFont val="Arial CE"/>
        <family val="2"/>
      </rPr>
      <t>uveďte svůj podíl na společných výdajích nebo podíl na hospodářském výsledku (ztrátě) jako spolupracující osoby podle § 13 zákona. Částky uvádějte po úpravě podle § 23 zákona a po ostatních úpravách podle zákona.</t>
    </r>
  </si>
  <si>
    <r>
      <t xml:space="preserve">A. </t>
    </r>
    <r>
      <rPr>
        <b/>
        <i/>
        <sz val="7"/>
        <rFont val="Arial CE"/>
        <family val="2"/>
      </rPr>
      <t>Údaje o obratu a odpisech</t>
    </r>
  </si>
  <si>
    <r>
      <t xml:space="preserve">202  Úhrn pojistného - </t>
    </r>
    <r>
      <rPr>
        <sz val="8"/>
        <rFont val="Arial CE"/>
        <family val="2"/>
      </rPr>
      <t>uveďte úhrn pojistného srženého jednotilivými zaměstnavateli )údaje zjistíte z Potvrzení) případně pojistné zaplacené zaměstnancem (např. u zaměstnanců zastupitelských úřadů zemí).</t>
    </r>
  </si>
  <si>
    <r>
      <t xml:space="preserve">203  Dań zaplacená v zahraničí podle § 6 odst. 13 zákona - </t>
    </r>
    <r>
      <rPr>
        <sz val="8"/>
        <rFont val="Arial CE"/>
        <family val="2"/>
      </rPr>
      <t>jste-li poplatník podle § 2 odst. 2 zákona (daňový rezident) a máte příjmy ze zdrojů v zahraničí ze státu, s nímž Česká republika neuzavřela smlouvu o zamezení dvojího zdanění, uveďte na tento řádek daň zaplacenou z těchto příjmů jak je uvedeno v § 6 odst. 13 zákona.</t>
    </r>
  </si>
  <si>
    <r>
      <t xml:space="preserve">204  Dílčí základ daně připadající na příjmy podle § 6 zákona - </t>
    </r>
    <r>
      <rPr>
        <sz val="8"/>
        <rFont val="Arial CE"/>
        <family val="2"/>
      </rPr>
      <t xml:space="preserve">výpočet uveďte podle údajů v tispokusu. (ř. 201 - ř. 202 - ř. 203) = 204. Údaj přeneste do ř. </t>
    </r>
    <r>
      <rPr>
        <b/>
        <sz val="8"/>
        <rFont val="Arial CE"/>
        <family val="2"/>
      </rPr>
      <t>31. Oddílu 2 DAP na str. 2.</t>
    </r>
  </si>
  <si>
    <r>
      <t xml:space="preserve">Do následujících řádků </t>
    </r>
    <r>
      <rPr>
        <sz val="7"/>
        <rFont val="Arial CE"/>
        <family val="2"/>
      </rPr>
      <t>se uvádějí příjmy ze zdrojů na území České republiky i příjmy ze zdrojů v zahraničí a to přepočtené na Kč. Za příjmy ze zdrojů v zahraničí se považují hrubé zahraniční příjmy bez odčitatelných položek a nezdanitelných  částí základu daně podle zahraničních předpisů, přepočtené na Kč. Výdaje vzatující se k příjmům ze zdrojů v zahraniční lze uplatnit  buď ve skutečné výši, nebo procentecm z příjmů, a to pouze podle českých právních předpisů.</t>
    </r>
  </si>
  <si>
    <t>Úhrn pojistného</t>
  </si>
  <si>
    <t>Příjmy plynoucí ze zdrojů na území České republiky a příjmy plynoucí ze zdrojů v zahraničí</t>
  </si>
  <si>
    <t>Úhrn částek podle § 23, § 5 a ostatní úpravy podle zákona zvyšující rozdíl mezi příjmy a výdaji nebo hospodářským výsledkem před zdaněním (zisk,ztráta).</t>
  </si>
  <si>
    <t>Úhrn částek podle § 23, § 5  a ostatní úpravy podle zákona snižující rozdíl mezi příjmy a výdaji nebo hospodářským výsledkem před zdaněním (zisk,ztráta).</t>
  </si>
  <si>
    <t>Dílčí základ daně, daňová ztráta z pronájmu podle § 9 zákona                                          (ř. 207 + ř. 208 - ř. 209)</t>
  </si>
  <si>
    <t>Platební kalendář daňových povinností 2004-2005</t>
  </si>
  <si>
    <t>**TENTO SPLÁTKOVÝ KALENDÁŘ PLATÍ PRO POPLATNÍKY, KTEŘÍ MAJÍ TERMÍN PRO ODEVZDÁNÍ DAŇOVÉHO PŘIZNÁNÍ STANOVEN NA BŘEZEN</t>
  </si>
  <si>
    <t>**TENTO SPLÁTKOVÝ KALENDÁŘ PLATÍ PRO POPLATNÍKY, KTEŘÍ MAJÍ TERMÍN PRO ODEVZDÁNÍ DAŇOVÉHO PŘIZNÁNÍ STANOVEN NA ČERVEN</t>
  </si>
  <si>
    <t>ke dni  31.12.2003</t>
  </si>
  <si>
    <t>XXX</t>
  </si>
  <si>
    <t>1. Výpočet dílčího základu daně z příjmů z podnikání a jiné samostatně výdělečné činnosti (§ 7 zákona)</t>
  </si>
  <si>
    <t xml:space="preserve">V tabulce  vyberte z předtištěných možností v rámečku odpovídající variantu a označte křížkem. </t>
  </si>
  <si>
    <r>
      <t xml:space="preserve">Dosáhl jsem příjmů ze společného jmění manželů - kód s - </t>
    </r>
    <r>
      <rPr>
        <sz val="8"/>
        <rFont val="Arial CE"/>
        <family val="2"/>
      </rPr>
      <t>máte-li příjmy z pronájmu, které jste dosáhl ze společného jmění manželů (bezpodílového spoluvlastnictví manželů), označte křížkem v předtištěném rámečku. V opačném případě nevyplňujte.</t>
    </r>
  </si>
  <si>
    <t>10 Státní příslušnost</t>
  </si>
  <si>
    <t>11 Číslo pasu</t>
  </si>
  <si>
    <t>12 Obec</t>
  </si>
  <si>
    <t>13 Ulice</t>
  </si>
  <si>
    <t>14 Číslo popisné / orientační</t>
  </si>
  <si>
    <t>V případě, že zvyšujete, snižujete hospodářský výsledek nebo rozdíl mezi přijmy a výdaji o položky podle § 23 zákona a ostatní úpravy podle zákona, uveďte jejich popis a výši v celých Kč v následujících tabulkách. V prvé tabulce uve'dte položky zvyšující a v tabulce druhé položky snižující hospodářský výsledek nebo rozdíl mezi příjmy a výdaji. Údaje, pro které nedostačuje vyhrazené místo, uveďte na volný list a přiložte k tiskopisu.</t>
  </si>
  <si>
    <r>
      <t>F. Ú</t>
    </r>
    <r>
      <rPr>
        <b/>
        <i/>
        <sz val="7"/>
        <rFont val="Arial CE"/>
        <family val="2"/>
      </rPr>
      <t xml:space="preserve">daje o účastnících sdružení  </t>
    </r>
  </si>
  <si>
    <t>Jste-li účastník sdružení, které není právnickou, vyplňte předepsané údaje o ostatních účastnících sdružení.</t>
  </si>
  <si>
    <r>
      <t xml:space="preserve">G. </t>
    </r>
    <r>
      <rPr>
        <b/>
        <i/>
        <sz val="7"/>
        <rFont val="Arial CE"/>
        <family val="2"/>
      </rPr>
      <t>Údaje o spolupracujících osobách</t>
    </r>
  </si>
  <si>
    <t>Jste-li osoba, která rozdělujie příjmy a výdaje podle § 13 zákona, uveďte předepsané údaje o spolupracující osobě.</t>
  </si>
  <si>
    <t xml:space="preserve">Jste-li spolupracující osoba podle § 13 zákona, uveďte předepsané údaje o osobě, která na Vás rozdělila příjmy a výdaje. </t>
  </si>
  <si>
    <r>
      <t xml:space="preserve">H. </t>
    </r>
    <r>
      <rPr>
        <b/>
        <i/>
        <sz val="7"/>
        <rFont val="Arial CE"/>
        <family val="2"/>
      </rPr>
      <t xml:space="preserve">Údaje o osobě, která rozděluje příjmy a výdaje  </t>
    </r>
  </si>
  <si>
    <t>Uveďte přidělené Daňové identifikační číslo (DIČ) veřejné obchodní společnosti, kde jste společníkem, nebo komanditní společnosti, kde jste komplementářem a výše Vašeho podílu v procentech.</t>
  </si>
  <si>
    <r>
      <t xml:space="preserve">I. </t>
    </r>
    <r>
      <rPr>
        <b/>
        <i/>
        <sz val="7"/>
        <rFont val="Arial CE"/>
        <family val="2"/>
      </rPr>
      <t xml:space="preserve">Údaje o veřejné obchodní společnosti nebo komanditní společnosti  </t>
    </r>
  </si>
  <si>
    <t>POKYNY K PŘÍLOZE č. 2</t>
  </si>
  <si>
    <t>Společné pokyny k výpočtu dílčích základů daně z příjmů fyzických osob z pronájmu (§ 9 zákona) a z ostatních příjmů (§ 10 zákona)</t>
  </si>
  <si>
    <r>
      <t xml:space="preserve">201  Úhrn příjmů od všech zaměstnavatelů - </t>
    </r>
    <r>
      <rPr>
        <sz val="8"/>
        <rFont val="Arial CE"/>
        <family val="2"/>
      </rPr>
      <t>údaje k vyplnění zjistíte z dokladu "Potvrzení" o zdanitelných příjmech ze závislé činnosti a z funkčních požitků a o sražených zálohách na daň ze zdaňovací období 2002 od jednotlivých zaměstnavatelů. Tento doklad je povinnen vystavit zaměstnavatel na základě Vaší žádosti podle 38j odst. 3 zákona.</t>
    </r>
  </si>
  <si>
    <t>Úhrn zbývajících částí příjmů dosažených za více zdaňovacích období, snížený o příslušnou část výdajů, na který je uplatňován zápočet daně zaplacené v zahraničí</t>
  </si>
  <si>
    <t>Poměrná část daně zaplacené v zahraničí z úhrnu zbývajících částí příjmů dosažených za více zdaňovacích období v souladu se smlouvou</t>
  </si>
  <si>
    <t>Datum přerušení činnosti</t>
  </si>
  <si>
    <t>Datum ukončení činnosti</t>
  </si>
  <si>
    <t>Datum obnovení činnosti</t>
  </si>
  <si>
    <t>PŘÍLOHA č. 1</t>
  </si>
  <si>
    <t>Celkový roční fond pracovní doby připadající na plnou pracovní dobu stanovenou zvláštními předpisy</t>
  </si>
  <si>
    <t xml:space="preserve"> </t>
  </si>
  <si>
    <t>Výpočet slevy za zaměstnávání zaměstnanců se ZPS: 2,76 x 18 000 Kč = 49 680 Kč.</t>
  </si>
  <si>
    <t>Výpočet průměrného ročního přepočteného počtu zaměstnanců se ZPS s TZP:</t>
  </si>
  <si>
    <t>celkový počet hodin odpracovaných zaměstnanci se ZPS s TP zvýšený o neodpracovného hodiny v důsledku čerpání dovolené na zotavenou, překážek v práci a pracovní neschopnosti za níž byly poskytovány dávky nemocenského pojštění.</t>
  </si>
  <si>
    <t>Přepočetný počet zaměstnannců se ZPS s TZP   = -----------------------------------------------------------------------------------------------------------------</t>
  </si>
  <si>
    <t>celkový roční fond pracovní doby připadající na plnou pracovní dobu stanovenou zvláštními předpisy</t>
  </si>
  <si>
    <t>Výpočet slevy za zaměstnávání zaměstnanců se ZPS s TZP: 1,03 x 60 000 Kč = 61 800 Kč</t>
  </si>
  <si>
    <t>Vypočtené částky uveďte do tabulky:</t>
  </si>
  <si>
    <t>průměrný roční přepočtený stav zaměstnanců se změněnou pracovní schopností</t>
  </si>
  <si>
    <t>průměrný roční přepočtený stav zaměstnanců se změněnou pracovní schopností s těžším zdravotním postižením.</t>
  </si>
  <si>
    <t>V případě, že neuplatňujete slevy na dani, uveďte nulu a dále postupujte podle pokynů.</t>
  </si>
  <si>
    <t>Celková výše slevy na dani - součet slevy na dani za zaměstnance a) + b)</t>
  </si>
  <si>
    <t>ř. 317</t>
  </si>
  <si>
    <t>ř. 318</t>
  </si>
  <si>
    <t>ř. 319</t>
  </si>
  <si>
    <t>4. Výpočet daně z příjmů ze zdrojů v zahraničí - metoda prostého zápočtu daně zaplacené v zahraničí</t>
  </si>
  <si>
    <t>ř. 321</t>
  </si>
  <si>
    <t>ř. 322</t>
  </si>
  <si>
    <t>ř. 323</t>
  </si>
  <si>
    <t>ř. 324</t>
  </si>
  <si>
    <t>ř. 325</t>
  </si>
  <si>
    <t>ř. 326</t>
  </si>
  <si>
    <t>ř. 327</t>
  </si>
  <si>
    <t>ř. 328</t>
  </si>
  <si>
    <t>( 1 )</t>
  </si>
  <si>
    <t>( 2 )</t>
  </si>
  <si>
    <t>Odčitatelná položka podle § 34 odst. 3 a odst.  7 zákona</t>
  </si>
  <si>
    <t>Základ daně snížený o nezdanitelné části základu daně a položky odečitatelné od základu daně (ř. 39 - ř.40 - ř.41a - ř.41b - ř.42a - ř.42b - ř.43 - ř.44 - ř.45 - ř.46 - ř.47 - ř.48 - ř.49 - ř.50 - ř.51 - ř.52 )</t>
  </si>
  <si>
    <t>Základ daně z ř.53 zaokrouhlený na celé sta Kč dolů</t>
  </si>
  <si>
    <t>v celých Kč</t>
  </si>
  <si>
    <t>4. ODDÍL - Daň celkem, ztráta</t>
  </si>
  <si>
    <r>
      <t>nebo jeho část</t>
    </r>
    <r>
      <rPr>
        <b/>
        <vertAlign val="superscript"/>
        <sz val="10"/>
        <rFont val="Arial"/>
        <family val="2"/>
      </rPr>
      <t>2)</t>
    </r>
    <r>
      <rPr>
        <b/>
        <sz val="10"/>
        <rFont val="Arial"/>
        <family val="2"/>
      </rPr>
      <t>od</t>
    </r>
  </si>
  <si>
    <t>15 PSČ</t>
  </si>
  <si>
    <t>16 Telefon / mobilní telefon</t>
  </si>
  <si>
    <t>17 Fax / e-mail</t>
  </si>
  <si>
    <t>18 Stát</t>
  </si>
  <si>
    <t>19 Obec</t>
  </si>
  <si>
    <t>20 Ulice</t>
  </si>
  <si>
    <t>21 Číslo popis./ orientační</t>
  </si>
  <si>
    <t>22 PSČ</t>
  </si>
  <si>
    <t>23 Obec</t>
  </si>
  <si>
    <t>24 Ulice</t>
  </si>
  <si>
    <t>25 Číslo popisné / orientační</t>
  </si>
  <si>
    <t>26 PSČ</t>
  </si>
  <si>
    <t>2) Údaje, pro které nedostačuje vyhrazené místo, uveďte na volný list a přiložte k tiskopisu</t>
  </si>
  <si>
    <t>poplatník uvede v celých Kč</t>
  </si>
  <si>
    <t>č.ř.</t>
  </si>
  <si>
    <t>PŘÍLOHA č. 2</t>
  </si>
  <si>
    <t>2. Výpočet dílčího základu daně z příjmů fyzických osob z pronájmu (§9 zákona)</t>
  </si>
  <si>
    <t>Rozdíl mezi příjmy a výdaji (ř. 205 - ř. 206) nebo hospodářský výsledek před zdaněním (zisk,ztráta)</t>
  </si>
  <si>
    <t>Úhrn příjmů od všech zaměstnavatelů</t>
  </si>
  <si>
    <t>Podle § 10 odst. 1 zákona jsou za ostatní příjmy považovány takové příjmy, při kterých dochází ke zvýšení majetku a nejedná se přitom o příjmy podle § 6 až  § 9 zákona. Každký jednotlivý druh příjmů se uvádí v tabulce samostatně. Jestliže jste ve zdaňovacím období prodal např. dva obytné domy a současně několik cenných papírů, jedná se o dava druhy příjmů, z nichž se každý posuzuje samostatně. Za příjem podle § 10 odst. 1 zákona se považuje i příjem odstupného za uvolnění bytu, u kterého nebyly splněny podmínky pro osvobození od daně podle § 4 odst. 1 písm. u) zákona.</t>
  </si>
  <si>
    <t>POKYNY K PŘÍLOZE č. 3</t>
  </si>
  <si>
    <t>ř. 302</t>
  </si>
  <si>
    <t>ř. 303</t>
  </si>
  <si>
    <t>ř. 304</t>
  </si>
  <si>
    <t>ř. 305</t>
  </si>
  <si>
    <t>ř. 306</t>
  </si>
  <si>
    <t>ř. 307</t>
  </si>
  <si>
    <t>ř. 308</t>
  </si>
  <si>
    <t>ř. 309</t>
  </si>
  <si>
    <t>ř. 310</t>
  </si>
  <si>
    <t>Příjmy ze zdrojů v zahraničí</t>
  </si>
  <si>
    <t>Daň ze zbývajících částí příjmů dosažených za více zdaňovacích období (ř. 301 násobeno ř. 302, děleno stem)</t>
  </si>
  <si>
    <t>Z částky daně zaplacené v zahraničí lze maximálně započítat (ř. 303 násobeno ř.306, děleno stem)</t>
  </si>
  <si>
    <t>Rozdíl řádků (ř. 305 - ř. 308) je větší než nula. V případě, že rozdíl řádků (ř. 305 - ř. 308) je menší než nula, řádek proškrtněte</t>
  </si>
  <si>
    <t>Daň ze zbývajících částí příjmů dosažených za více zdaňovacích období po zápočtu daně zaplacené v zahraničí (ř. 303 - ř. 308) Pokud vám vyšlo záporné číslo, do řádku uveďte nulu.</t>
  </si>
  <si>
    <t>2. Příjmy ze zdrojů v zahraničí - metoda vynětí s výhradou progrese</t>
  </si>
  <si>
    <t>Závěrka jednoduchého účetnictví</t>
  </si>
  <si>
    <t>Výkaz o majetku a závazcích</t>
  </si>
  <si>
    <t>Majetek</t>
  </si>
  <si>
    <t>Na začátku období</t>
  </si>
  <si>
    <t>Na konci období</t>
  </si>
  <si>
    <t>Dlouhodobý hmotný majetek</t>
  </si>
  <si>
    <t>Aktivní opravná položka</t>
  </si>
  <si>
    <t>Majetek celkem</t>
  </si>
  <si>
    <t>Kontrolní číslo</t>
  </si>
  <si>
    <t>Závazky</t>
  </si>
  <si>
    <t>Pasívní opravná položka</t>
  </si>
  <si>
    <t>Závazky celkem</t>
  </si>
  <si>
    <t>Rozdíl ( jmění )</t>
  </si>
  <si>
    <t>Výkaz příjmů a výdajů</t>
  </si>
  <si>
    <t>Prodej zboží</t>
  </si>
  <si>
    <t>Prodej výrobků a služeb</t>
  </si>
  <si>
    <t>Ostatní</t>
  </si>
  <si>
    <t>Uzávěrková úprava příjmů</t>
  </si>
  <si>
    <t>Příjmy celkem</t>
  </si>
  <si>
    <t>Nákup materiálu</t>
  </si>
  <si>
    <t>Nákup zboží</t>
  </si>
  <si>
    <t>Mzdy</t>
  </si>
  <si>
    <t>Pojistné</t>
  </si>
  <si>
    <t>Provozní režie</t>
  </si>
  <si>
    <t>Uzávěrková úprava výdajů</t>
  </si>
  <si>
    <t>Výdaje celkem</t>
  </si>
  <si>
    <t>z toho : úroky</t>
  </si>
  <si>
    <t>z toho : odpisy dlouhodobého majetku</t>
  </si>
  <si>
    <t>z toho : poměrná splátka leasingové akontace</t>
  </si>
  <si>
    <t>Závazky ( bez úvěrů a půjček )</t>
  </si>
  <si>
    <t>z toho : zůstatková cena prodaného dlouhodobého majetku</t>
  </si>
  <si>
    <t>a)</t>
  </si>
  <si>
    <t>b)</t>
  </si>
  <si>
    <r>
      <t xml:space="preserve">03 Typ přiznání </t>
    </r>
    <r>
      <rPr>
        <vertAlign val="superscript"/>
        <sz val="8"/>
        <rFont val="Arial CE"/>
        <family val="2"/>
      </rPr>
      <t>1)</t>
    </r>
  </si>
  <si>
    <r>
      <t xml:space="preserve">04 Rozlišení přiznání </t>
    </r>
    <r>
      <rPr>
        <vertAlign val="superscript"/>
        <sz val="8"/>
        <rFont val="Arial CE"/>
        <family val="2"/>
      </rPr>
      <t>1)</t>
    </r>
  </si>
  <si>
    <t xml:space="preserve">úmrtí                     </t>
  </si>
  <si>
    <t>Datum :</t>
  </si>
  <si>
    <t>ano</t>
  </si>
  <si>
    <t>prohlášení             konkursu</t>
  </si>
  <si>
    <r>
      <t xml:space="preserve">Poměrná část daně zaplacené v zahraničí z úhrnu zbývajících částí příjmů dosažených za více zdaňovacích období v souladu se smlouvou - </t>
    </r>
    <r>
      <rPr>
        <sz val="7"/>
        <rFont val="Arial CE"/>
        <family val="2"/>
      </rPr>
      <t>na tomto řádku uveďte tu část daně zaplacené v zahraničí odpovídající zbývajícím částem příjmů dosažených za více zdaňovacích období, na které je uplatněn zápočet. V případech, kdy příjmy plynou ze státu, s nimž je uzavřena smlouva o zamezení dvojimu zdanění, uvede se poměrná část daně, která může být započtena v souladu s příslušným ustanovením smlouvy. Výsledek zaokrouhlete na dvě platná desetinná místa postupem uvedeným v úvodní části pokynů.</t>
    </r>
  </si>
  <si>
    <r>
      <t xml:space="preserve">Procento úhrnu zbývajících částí příjmů uvedeno v procentech (ř. 304 děleno ř. 2, násobeno stem) - </t>
    </r>
    <r>
      <rPr>
        <sz val="7"/>
        <rFont val="Arial CE"/>
        <family val="2"/>
      </rPr>
      <t>na tomto řádku uveďte výsledek výpočtu uvedeného v pokynech k řádku 306. Výsledná částka v procentech uvádí, jakou částkou se podílí úhrn zbývajících částí příjmů dosaženého za více zdaňovacích období, na které je uplatňován zápočet daně zaplacené v zahraničí, na úhrnu zbývajících částí příjmů dosaženého za více zdaňovacích období (kromě příjmů vyňatých). Výsledek zaokrouhlete na dvě platná desetinná místa postupem uvedeným v úvodní části pokynů.</t>
    </r>
  </si>
  <si>
    <r>
      <t xml:space="preserve">ř. 103 Pojistné - </t>
    </r>
    <r>
      <rPr>
        <sz val="7"/>
        <rFont val="Arial CE"/>
        <family val="2"/>
      </rPr>
      <t xml:space="preserve"> v případě, že uplatňujete výdaje procentem z příjmů, uveďte na tomto řádku zaplacené pojistné na sociální zabezpečení, příspěvek na státní politiku zaměstnanosti a pojistné na všeobené zdravotní pojištění (nebo obdobné pojistné hrazené v zahraničí). Dále můžete, jste-li osoba samostatně výdělečně činná, která není nemocensky pojištěna, a pojistíte se na denní dávku při pracovní neschopnosti u soukromé pojišťovny, uplatnit v prokázané výši hrazené pojistné. Pojistné lze uplatnit pouze do výše pojistného na zákonné nemocenské pojištění stanovené zvláštními předpisy, (zákon č. 598/1992 Sb., a zákon č. 592/1992 Sb.) Pojistné pak promítněte do dílčího základu daně (do ztráty). Na tomto řádku uvádějte částky placeného pojistného, na sociální zabezpečení, příspěvku na státní politiku  zaměstnanosti a pojistného na všeobecné zdravotní pojištění, které hradíte jako spolupracující osoba z podílu na příjmech osoby samostatně výdělečně činné podle § 13 zákona a nebo které jste zaplatil jako společník veřejné obchodní společnosti nebo komplementář komanditní společnosti, nebylo-li hrazeno jako náklad společností. V tomto případě tuto částku odečtěte na ř. 113. </t>
    </r>
  </si>
  <si>
    <r>
      <t xml:space="preserve">ř. 104 Rozdíl mezi příjmy a výdaji nebo hospodářský výsledek před zdaněním - </t>
    </r>
    <r>
      <rPr>
        <sz val="7"/>
        <rFont val="Arial CE"/>
        <family val="2"/>
      </rPr>
      <t>uveďte podle údajů v tiskopisu. Poplatníci účtující v soustavě jednoduchého účetnictví a poplatníci, kteří nejsou účetní jednotkou, uvedou rozdíl mezi příjmy a výdaji a poplatníci účtující v soustavě podvojného účetnictví uvedou hospodářský výsledek před zdaněním. Údaje jsou uváděny před úpravou podle § 23 zákona. V případě, že výdaje přesahují příjmy nebo hospodářský výsledek před zdaněním je ztráta, označte částku znaménkem mínus.</t>
    </r>
  </si>
  <si>
    <t xml:space="preserve">Při vyplnění postupujte podle pokynů k vyplnění uvedených v následujících řádcích. </t>
  </si>
  <si>
    <t xml:space="preserve">Řádky, pro které nemáte věcnou náplň, proškrtněte.  </t>
  </si>
  <si>
    <r>
      <t xml:space="preserve"> Základ daně po vynětí příjmů (výnosů) ze zdrojů v zahraničí (ř. 311 - ř. 312) - </t>
    </r>
    <r>
      <rPr>
        <sz val="7"/>
        <rFont val="Arial CE"/>
        <family val="2"/>
      </rPr>
      <t>na tomto řádku uveďte rozdíl ř. 311 - ř.312. V případě, že rozdíl řádků je menší než nula, je tato částka daňovu ztrátou, kterou přeneste do ř. 59 DAP.</t>
    </r>
  </si>
  <si>
    <r>
      <t xml:space="preserve">Základ daně po vynětí příjmů (výnosů) snížený o ztrátu za předcházející zdaňovací období (ř. 313 - ř. 38) - </t>
    </r>
    <r>
      <rPr>
        <sz val="7"/>
        <rFont val="Arial CE"/>
        <family val="2"/>
      </rPr>
      <t>na tomto ř. uveďte rozdíl základu daně po vynětí příjmů (výnosů) snížený o ztrátu za předcházející zdaňovací období podle ř. 34 odst. 1 zákona.</t>
    </r>
  </si>
  <si>
    <t>ř. 316</t>
  </si>
  <si>
    <t>3. Výpočet daně z příjmů po slevách na dani</t>
  </si>
  <si>
    <t>Pro uplatnění slevy na dani podle § 35 odst. 1 písm. a) a b) zákona v případě, že zaměstnáváte zaměstnance se změněnou pracovní schopností (ZPS) a zaměstnance se změněnou pracovní schopností s těžším zdravotním postižením (ZPS - TZP) použijte postup výpočtu v následujícíh řádcích.</t>
  </si>
  <si>
    <t xml:space="preserve">Příklad: </t>
  </si>
  <si>
    <t xml:space="preserve">Částka podle § 15 </t>
  </si>
  <si>
    <t>Výkaz zisků a ztráty, rozvaha a příloha pro poplatníka, který je účetní jednotkou a účtujete v soustavě podvojného účetnictví</t>
  </si>
  <si>
    <t>Úhrn daně (ř.320 - ř.326 )</t>
  </si>
  <si>
    <r>
      <t xml:space="preserve">ř. 107 Podíl na společných příjmech (na hospodářském výsledku - zisku) připadající na spolupracující osoby podle § 13 zákona - </t>
    </r>
    <r>
      <rPr>
        <sz val="7"/>
        <rFont val="Arial CE"/>
        <family val="2"/>
      </rPr>
      <t>částky podle § 13 zákona uvádějte po úpravě podle § 23 zákona a po ostatních úpravách podle zákona.</t>
    </r>
  </si>
  <si>
    <r>
      <t xml:space="preserve">ř. 108 Podíl na společných výdajích (hospodářském výsledku - ztrátě) připadající na spolupracující osoby podle § 13 zákona - </t>
    </r>
    <r>
      <rPr>
        <sz val="7"/>
        <rFont val="Arial CE"/>
        <family val="2"/>
      </rPr>
      <t xml:space="preserve">částky podle § 13 zákona uvádějte po úpravě § 23 zákona a po ostatních úpravách podle zákona. </t>
    </r>
  </si>
  <si>
    <r>
      <t xml:space="preserve">ř. 109 Váš podíl na společných příjmech (hospodářském výsledku - ztrátě) jako spolupracující osoby podle § 13 zákona - </t>
    </r>
    <r>
      <rPr>
        <sz val="7"/>
        <rFont val="Arial CE"/>
        <family val="2"/>
      </rPr>
      <t xml:space="preserve">uveďte svůj podíl na společných příjmech nebo podíl na hospodářském výsledku (zisku) jako spolupracující osoby podle § 13 zákona. Částky uvádějte po úpravě podle § 23 zákona a po ostatních úpravách podle zákona. </t>
    </r>
  </si>
  <si>
    <t>ř. 320</t>
  </si>
  <si>
    <r>
      <t xml:space="preserve">Příjmy (výnosy) plynoucí ze zdrojů v zahraničí, u nichž se použije metoda zápočtu - </t>
    </r>
    <r>
      <rPr>
        <sz val="7"/>
        <rFont val="Arial CE"/>
        <family val="2"/>
      </rPr>
      <t>na tomto řádku uveďte úhrn příjmů (výnosů) ze zdrojů v zahraničí, na které se podle smluv o zamezení dvojího zdanění uplatňuje metoda zápočtu.</t>
    </r>
  </si>
  <si>
    <r>
      <t xml:space="preserve">Výdaje (náklady) - </t>
    </r>
    <r>
      <rPr>
        <sz val="7"/>
        <rFont val="Arial CE"/>
        <family val="2"/>
      </rPr>
      <t>na tomto řádku uveďte úhrn výdajů (nákladů) související s příjmy uvedené na ř. 321.</t>
    </r>
  </si>
  <si>
    <r>
      <t xml:space="preserve">Daň zaplacená v zahraničí z příjmů uvedených v ř. 321 - </t>
    </r>
    <r>
      <rPr>
        <sz val="7"/>
        <rFont val="Arial CE"/>
        <family val="2"/>
      </rPr>
      <t>do tohoto řádku uveďte daň zaplacenou v zahraničí z příjmů plynoucí ze zdrojů v zahraničí, u nichž se použije metoda zápočtu uvedených na řádku 321, maximálně však do výše podle smlouvy o zamezení dvojího zdanění.</t>
    </r>
  </si>
  <si>
    <t xml:space="preserve">      P Ř I Z N Á N Í</t>
  </si>
  <si>
    <t xml:space="preserve">           k dani z příjmů fyzických osob</t>
  </si>
  <si>
    <t>Důvody pro podání dodatečného                                                       daňového přiznání zjištěny dne</t>
  </si>
  <si>
    <r>
      <t>Pobíral-li jste k 1.1. zdaňovacího období starobní důchod ze sociálního zabezpečení</t>
    </r>
    <r>
      <rPr>
        <vertAlign val="superscript"/>
        <sz val="8"/>
        <rFont val="Arial CE"/>
        <family val="2"/>
      </rPr>
      <t xml:space="preserve">3),                                                                                   </t>
    </r>
    <r>
      <rPr>
        <sz val="8"/>
        <rFont val="Arial CE"/>
        <family val="2"/>
      </rPr>
      <t>uveďte jeho</t>
    </r>
    <r>
      <rPr>
        <vertAlign val="superscript"/>
        <sz val="8"/>
        <rFont val="Arial CE"/>
        <family val="2"/>
      </rPr>
      <t xml:space="preserve"> </t>
    </r>
    <r>
      <rPr>
        <sz val="8"/>
        <rFont val="Arial CE"/>
        <family val="0"/>
      </rPr>
      <t>roční výši pouze v případě, uplatňujete-li nezdanitelnou část základu daně</t>
    </r>
  </si>
  <si>
    <t>ÚDAJE O DĚTECH ŽIJÍCÍCH V DOMÁCNOSTI, NA KTERÉ UPLATŇUJETE NEZDANITELNOU ČÁST ZÁKLADU DANĚ A KTERÉ ZA STEJNÉ OBDOBÍ NEUPLATNIL JINÝ POPLATNÍK</t>
  </si>
  <si>
    <t xml:space="preserve"> v celých Kč</t>
  </si>
  <si>
    <t>Rozdíl řádků ( ř.61 - ř.60 ) : zvýšení (+) částka daně se zvyšuje, snížení (-) - částka daně se snižuje</t>
  </si>
  <si>
    <t>Rozdíl řádků ( ř.64 - ř.63 ) : zvýšení (+) daňová ztráta se zvyšuje, snížení (-) daňová ztráta se snižuje</t>
  </si>
  <si>
    <t>Údaje vyplňte pouze v případě, že uplatňujete nezdanitelné části základu daně podle §15 zákona, tzn. částky na řádku 40,41a,41b,42a,42b</t>
  </si>
  <si>
    <t>ÚDAJE O STAROBNÍM DUCHODU</t>
  </si>
  <si>
    <t>Příjmení, jméno, titul</t>
  </si>
  <si>
    <t>Počet měsíců</t>
  </si>
  <si>
    <t>Počet měsíců se ZTP-P</t>
  </si>
  <si>
    <t>vyplní</t>
  </si>
  <si>
    <t>41a)</t>
  </si>
  <si>
    <t>41b)</t>
  </si>
  <si>
    <t>42a)</t>
  </si>
  <si>
    <t>42b)</t>
  </si>
  <si>
    <t>2. ODDÍL - Základ daně, ztráta</t>
  </si>
  <si>
    <r>
      <t xml:space="preserve">ř. 112 Váš podíl jako společníka veřejné obchodní společnosti nebo komplementáře komanditní společnosti - </t>
    </r>
    <r>
      <rPr>
        <sz val="7"/>
        <rFont val="Arial CE"/>
        <family val="2"/>
      </rPr>
      <t>jako společník veřejné obchodní společnosti nebo komplementář komanditní společnosti zde uveďte část základu daně veřejné obchodní společnosti nebo komanditní společnosti stanoveného podle § 23 - § 33 zákona. Tato část základu daně se stanoví ve stejném poměru, jako je rozdělován zisk podle společenské smlouvy, jinak rovným dílem. Vykáže-li veřejná obchodní společnost nebo komanditní společnost ztrátu, rozděluje se část této ztráty stejně jako základ daně. V tomto případě označte svůj podíl znaménkem mínus (-) tzn. v konečném součtu na ř. 113 částku odečtete.</t>
    </r>
  </si>
  <si>
    <r>
      <t xml:space="preserve">ř. 113 Dílčí základ daně (ztráta) připadající na příjmy dle § 7 zákona (ř. 104 + ř. 105 - ř. 106 - ř. 107 + ř. 108 + ř. 109 - ř. 110 - ř. 111 + ř. 112) - </t>
    </r>
    <r>
      <rPr>
        <sz val="7"/>
        <rFont val="Arial CE"/>
        <family val="2"/>
      </rPr>
      <t xml:space="preserve">vypočtěte částku podle pokynů uvedených na řádku 113. Je-li rozdíl menší než nula, je tato hodnota dílčí ztrátou podle § 7 zákona. V tomto případě označte znaménkem mínus (-). Vypočtenou hodnotu přeneste na </t>
    </r>
    <r>
      <rPr>
        <b/>
        <sz val="7"/>
        <rFont val="Arial CE"/>
        <family val="2"/>
      </rPr>
      <t>ř. 32, 2 oddílu, DAP na stranu 2.</t>
    </r>
    <r>
      <rPr>
        <sz val="7"/>
        <rFont val="Arial CE"/>
        <family val="2"/>
      </rPr>
      <t xml:space="preserve"> </t>
    </r>
  </si>
  <si>
    <t>30 % z příjmů z užití nebo poskytnutí práv z průmyslového nebo jiného duševního vlastnictví, autorských práv včetně práv přibuzných právu autorskému, a to včetně příjmů z vydávání, rozmnožování a ruzšiřování literárních a jiných děl vlastním nákladem.</t>
  </si>
  <si>
    <t xml:space="preserve">50 % z příjmů ze zemědělské výroby, lesního a vodního hospodářství. </t>
  </si>
  <si>
    <t>25 % z příjmů ze živnosti, z jiných podnikání podle zvláštních předpisů, z příjmů z výkonu nezávislého povolání, které není živností ani podnikáním podle zvláštních předpisů, a příjmy znalců a tlumočníků za činnost podle zvláštních předpisů.</t>
  </si>
  <si>
    <t xml:space="preserve">Částky v následujících oddílech uveďte zaokrouhlené na celé koruny, podle dále uvedeného postupu s výjimkou vypočtených částek, které uvedete zaokrouhlené na dvě desetinná místa, jež jsou vyznačeny v DAP a v následujících pokynech. Postupy zaokrouhlení jsou uvedeny následovně:  </t>
  </si>
  <si>
    <t xml:space="preserve">Postup zaokrouhlení na celé koruny proveďte následovně:  vypusťte všechny číslice za poslední platnou číslicí zaokrouhlovaného čísla a tuto číslici dále upravte podle číslic, které následují po poslední platné číslici zaokrouhlovaného čísla, a to      </t>
  </si>
  <si>
    <t>Postup zaokrouhlení na dvě desetiná místa se provádí tak, že se vypustí všechny číslice za poslední platnou číslicí zaokrouhlovaného čísla a tato číslice se dále upraví podle číslic, které následujíc po poslední platné čislici zaokrouhleného čísla. Následuje-li číslice menší než pět (např. 17,872 zaokrouhleno na 17,87), zůstává zaokrouhlená číslice beze změny. Následuje-li číslice pět nebo větší než pět, zvětšuje se zaokrouhlovaná číslice o jednu (např. 17,877 zaokrouhleno na 17,88).</t>
  </si>
  <si>
    <t>b) zaokrouhlovaná číslice, po které následuje číslice 5 nebo  číslice větší než 5, se zvětšuje o jednu (např. 14,51 se zaokrouhlí na 15).</t>
  </si>
  <si>
    <t>ř. 324 a ř. 325 Příjmy ze zahraničí  metoda zápočtu daně zaplacené v zahraničí</t>
  </si>
  <si>
    <t>ř. 315 Příjmy ze zdrojů v zahraničí - metoda vynětí s výhradou progresu</t>
  </si>
  <si>
    <t xml:space="preserve">Takto zaokrouhlíte údaje na řádcích: </t>
  </si>
  <si>
    <t xml:space="preserve">ř. 301, ř. 303, ř. 306 a ř. 307 Výpočet daně z příjmů dosažených za více zdaňovacích období       </t>
  </si>
  <si>
    <t xml:space="preserve">1. Výpočet daně z příjmů dosažených za více zdaňovacích období     </t>
  </si>
  <si>
    <t>Jestliže vám plynou příjmy které jsou výsledkem vaší několikaleté činnosti nebo plynou z využití věcí a práv najednou za více let, můžete je rozdělit rovnoměrně na zdaňovací období, v němž byly dosaženy, a na zdaňovací období předcházející, nejvýše však na tři poměrné části. Příjmy z lesního hospodářství dasažené těžbou dřeva lze rozdělit nejvýše na deset poměrných částí.</t>
  </si>
  <si>
    <t>Výpočet je v postupných krocích uveden v řádcích 301 až 303 a v případě, že tyto příjmy jsou ze zdrojů v zahraničí pak je výpočet uveden i v dalších řádcích 304 až ř. 310.</t>
  </si>
  <si>
    <t xml:space="preserve">ř. 301  </t>
  </si>
  <si>
    <r>
      <t xml:space="preserve">Procento daně ze základu daně </t>
    </r>
    <r>
      <rPr>
        <sz val="7"/>
        <rFont val="Arial"/>
        <family val="2"/>
      </rPr>
      <t>- na tomto řádku veďte výsledek výpočtu uvedeného v pokynech k ř. 301. Jestiže takto zjištěné procento je menší než 15 %, použijete pro výpočet daně ze zbývajících částí příjmů sazbu 15 %. Výsledek zaokrouhlete na dvě púlatná desetinná místa postupem uvedeným v úvodní části pokynů k příloze č. 3.</t>
    </r>
  </si>
  <si>
    <r>
      <t xml:space="preserve">Úhrn zbývajících částí příjmů dosažených ze více zdaňovacích období - </t>
    </r>
    <r>
      <rPr>
        <sz val="7"/>
        <rFont val="Arial CE"/>
        <family val="2"/>
      </rPr>
      <t>částku přenesenou z ř. 111 Přílohy č. 1. Máte-li příjmy ze zahraničí neuvádějí se v tomto úhrnu příjmy vyňaté ze zdanění podle mezinárodní smlouvy o zamezení dvojího zdanění,které nebyly zahrnuty do základu daně (ř. 37).</t>
    </r>
  </si>
  <si>
    <r>
      <t xml:space="preserve">Daň ze zbývajících částí příjmů dosažených za více zdaňovacích období (ř. 301 násobeno ř. 302 děleno stem) - </t>
    </r>
    <r>
      <rPr>
        <sz val="7"/>
        <rFont val="Arial CE"/>
        <family val="2"/>
      </rPr>
      <t>na tomto řádku uveďte výsledek výpočtu a zaokrouhlete na dvě platná desetinná místa postupem uvedeným v úvodní části pokynů. V případě, že uplatňujete slevu na dani a nemáte příjmy ze zdrojů v zahraničí, pokračujte ve výpočtu na ř. 317 s tím, že výsledek výpočtu tohoto ř. uvedete na ř. 318 přílohy. V případě, že nemáte příjmy ze zahraničí a neuplatňujete slevu na dani, bude výsledek výpočtu poslední vypočtenou částkou v této příloze, kterou uveďte do ř. 328 přílohy.</t>
    </r>
  </si>
  <si>
    <r>
      <t xml:space="preserve">Z částky daně zaplacené v zahraničí lze maximálně započítat (ř. 303 násobeno ř. 306, děleno stem) - </t>
    </r>
    <r>
      <rPr>
        <sz val="7"/>
        <rFont val="Arial CE"/>
        <family val="2"/>
      </rPr>
      <t xml:space="preserve"> na tomto řádku uveďte výsledek výpočtu uvedeného v pokynech k řádku 307. Výsledek zaokrouhlete na dvě platná desetinná místa postupem uvedeným v úvodním části pokynů.</t>
    </r>
  </si>
  <si>
    <r>
      <t xml:space="preserve">Daň ze zbývajících částí příjmů dosažených za více zdaňovacích období (ř. 305 maximálně však do výše ř. 307 uznaná k zápočtu) - </t>
    </r>
    <r>
      <rPr>
        <sz val="7"/>
        <rFont val="Arial CE"/>
        <family val="2"/>
      </rPr>
      <t>na tento řádek přeneste údaj z řádku 305 maximálně však do výše údaje na řádku 307.</t>
    </r>
  </si>
  <si>
    <t xml:space="preserve">přeplatku na dani z příjmu fyzických osob ve výši </t>
  </si>
  <si>
    <t>Kč</t>
  </si>
  <si>
    <t xml:space="preserve">Přeplatek zašlete na adresu : </t>
  </si>
  <si>
    <t xml:space="preserve">Přeplatek vraťte na účet vedený u </t>
  </si>
  <si>
    <t>ř. 106 Úhrn částek podle § 23 a ostatní úpravy podle zákona snižující - uveďte  úhrn částek snižujících hospodářský výsledek nebo rozdíl mezi příjmy a výdaji. Podkladem  jsou částky uvedené v odd. E na str. 2. Mezi  těmito částkami mohou být např.: odpisy hmotného majetku, tvorba rezerv, částky rozdílu mezi účetními a daňovými odpisy, poměrná část leasingových splátek vycházející z karet časového rozlišení, snižující částky pojistného, o které byl zvýšen hospodářský výsledek v roce 2002 a bylo odvedeno v roce 2003, u poplatníků účtujících v soustavě podvojného účetnictví, částky úprav při ukončení nebo přerušení činnosti a při změně způsobu uplatňování výdajů, apod.</t>
  </si>
  <si>
    <t>je součástí tiskopisu P Ř I Z N Á N Í k dani z příjmů fyzických osob za zdaňovací období 2003 typu B - 25 5405 MFin 5405 vzor č.10 (dále jen "DAP")</t>
  </si>
  <si>
    <t>Podíl z úhrnu zbývajících částí příjmů uvedených v procentech, (ř. 304 děleno ř. 302, násobeno stem)</t>
  </si>
  <si>
    <t>Příjmy po vynětí dle § 6 zákona (ř. 31 - úhrn vyňatých příjmů ze zdrojů v zahraničí dle § 6 zákona )</t>
  </si>
  <si>
    <t>Příjmy po vynětí dle § 7 až § 10 zákona (ř. 36 - úhrn vyňatých příjmů ze zdrojů v zahraničí dle § 7 až § 10 zákona )</t>
  </si>
  <si>
    <t>Základ daně po vynětí příjmů ze zdrojů v zahraničí (ř. 311+ kladný ř. 312)</t>
  </si>
  <si>
    <t>Základ daně po vynětí příjmů ze zdrojů v zahraničí snížený o nezdanitelné částky základu daně a odčitatelné položky (ř. 313 - ř. 40 - ř.41a - ř.41b - ř.42a - ř.42b - ř.43 - ř.44 - ř.45 - ř.46 - ř.47 - ř.48 - ř.49 - ř.50 - ř.51 - ř.38)</t>
  </si>
  <si>
    <t>Sazba celkového daňového zatížení - (ř. 55 DAP děleno ř. 54 násobeno stem )</t>
  </si>
  <si>
    <t>Vyplňte v případě, že zaměstnáváte osoby se změněnou pracovní schopností a uplatňujete slevu na dani podle § 35 odst. 1 zákona. Výpočet přepočteného stavu zaměstnanců, na které uplatňujete slevu na dani, proveďte podle návodu uvedeného v Pokynu k DAP.</t>
  </si>
  <si>
    <t>b) průměrný roční přepočtený stav zaměstnanců se změněnou pracovní schopností s těžším zdravotním postižením (ZPS s TZP )</t>
  </si>
  <si>
    <t>Příjmy ( výnosy ) plynoucí ze zdrojů v zahraničí, u nichž se použije metoda zápočtu</t>
  </si>
  <si>
    <t>Výdaje ( náklady )</t>
  </si>
  <si>
    <t xml:space="preserve">Daň zaplacená v zahraničí </t>
  </si>
  <si>
    <t>Koeficient zápočtu [(ř. 321 - ř. 322) děleno ř. 37 násobeno stem ]</t>
  </si>
  <si>
    <t>Na tomto ř. 101 neuvádějte Váš podíl na příjmech osoby samostatně výdělečně činné podle § 13 zákona, který máte jako spolupracující osoba (uveďte na ř. 107), a Váš podíl společníka veřejné obchodní společnosti nebo komplementáře komanditní společnost na zisku (uveďte na ř. 112). Účtujete-li v soustavě podvojného účetnictví, vyplňte hospodářský výsledek před zdaněním - zisk do řádku 104. Částky uvádějte před úpravou podle § 23 zákona.</t>
  </si>
  <si>
    <t>POKYNY K PŘÍLOZE Č. 1</t>
  </si>
  <si>
    <t>Váš podíl jako společníka veřejné obchodní společnosti nebo komplementáře komanditní společnosti. Vykáže-li společnost ztrátu, označte svůj podíl znaménkém mínus (-)</t>
  </si>
  <si>
    <t>Dílčí základ daně (ztráta) z příjmů dle § 7 zákona (ř. 104 + ř. 105 - ř. 106 - ř. 107 + ř. 108 + ř. 109 - ř. 110 - ř. 111 + ř. 112 )</t>
  </si>
  <si>
    <r>
      <t>Uplatňuji výdaje procentem z příjmů</t>
    </r>
    <r>
      <rPr>
        <vertAlign val="superscript"/>
        <sz val="8"/>
        <rFont val="Arial CE"/>
        <family val="2"/>
      </rPr>
      <t>1</t>
    </r>
    <r>
      <rPr>
        <sz val="8"/>
        <rFont val="Arial CE"/>
        <family val="2"/>
      </rPr>
      <t>)</t>
    </r>
  </si>
  <si>
    <r>
      <t>Účtuji v soustavě podvojného účetnictví</t>
    </r>
    <r>
      <rPr>
        <vertAlign val="superscript"/>
        <sz val="8"/>
        <rFont val="Arial CE"/>
        <family val="2"/>
      </rPr>
      <t>1</t>
    </r>
    <r>
      <rPr>
        <sz val="8"/>
        <rFont val="Arial CE"/>
        <family val="2"/>
      </rPr>
      <t>)</t>
    </r>
  </si>
  <si>
    <r>
      <t>Účtuji v soustavě jednoduchého účetnictví</t>
    </r>
    <r>
      <rPr>
        <vertAlign val="superscript"/>
        <sz val="8"/>
        <rFont val="Arial CE"/>
        <family val="2"/>
      </rPr>
      <t>1)</t>
    </r>
  </si>
  <si>
    <t>Výpočet dílčího základu daně z příjmů z podnikání a z jiné samostatné výdělečné činnosti (§7 zákona)</t>
  </si>
  <si>
    <t>1. Výpočet dílčího základu daně z příjmů z podnikání a z jiné samostatné výdělečné činnosti (§7 zákona)</t>
  </si>
  <si>
    <t>Příjmy plynoucí ze zdrojů na území České reubliky a příjmy plynoucí ze zdrojů v zahraničí</t>
  </si>
  <si>
    <t>2. Dílčí údaje (§7 zákona)</t>
  </si>
  <si>
    <t>A. Údaje o obratu a odpisech</t>
  </si>
  <si>
    <t>Čistý obrat</t>
  </si>
  <si>
    <t>B. Hlavní (převažující) činnost</t>
  </si>
  <si>
    <t>Název činnosti</t>
  </si>
  <si>
    <t>C. Údaje o podnikání</t>
  </si>
  <si>
    <t>Datum zahájení podnikání</t>
  </si>
  <si>
    <t>Na konci zdaňovacího období</t>
  </si>
  <si>
    <t>Na začátku zdaňovacího období</t>
  </si>
  <si>
    <t>Peněžní prostředky v hotovosti</t>
  </si>
  <si>
    <t>Peněžní prostředky na bankovních účtech</t>
  </si>
  <si>
    <t>Pohledávky (bez půjček)</t>
  </si>
  <si>
    <t>Úvěry a půjčky - přijaté</t>
  </si>
  <si>
    <t>Úvěry a půjčky - poskytnuté</t>
  </si>
  <si>
    <t>Rezervy</t>
  </si>
  <si>
    <t>9.</t>
  </si>
  <si>
    <t>10.</t>
  </si>
  <si>
    <t>11.</t>
  </si>
  <si>
    <t>8.</t>
  </si>
  <si>
    <t>7.</t>
  </si>
  <si>
    <t>6.</t>
  </si>
  <si>
    <t>4.</t>
  </si>
  <si>
    <r>
      <t>F.Údaje o účastnících sdružení</t>
    </r>
    <r>
      <rPr>
        <b/>
        <i/>
        <vertAlign val="superscript"/>
        <sz val="8"/>
        <rFont val="Arial CE"/>
        <family val="2"/>
      </rPr>
      <t>2)</t>
    </r>
  </si>
  <si>
    <t>Jste-li účastníkem sdružení, které není právnickou osobou, vyplňte údaje o ostatních účastnících sdružení.</t>
  </si>
  <si>
    <t>Pro příjmy a výdaje k těmto příjmům ze zdrojů v zahraničí se použije jednotný kurz, který se stanoví jako roční průměr směnného kurzu devizového trhu stanoveného Českou národní bankou poslední den každého měsíce zdaňovacího období.</t>
  </si>
  <si>
    <t xml:space="preserve">a) zaokrouhovaná číslice, po které následuje číslice menší než 5, zůstává beze změny (např.14,48 se zaokrouhlí na 14)    </t>
  </si>
  <si>
    <r>
      <t xml:space="preserve">208 Úhrn částek podle § 23 a ostatní úpravy podle zákona zvyšující rozdíl mezi příjmy a výdaji nebo hospodářský výsledek před zdaněním - (zisk, ztráta). </t>
    </r>
    <r>
      <rPr>
        <sz val="8"/>
        <rFont val="Arial CE"/>
        <family val="2"/>
      </rPr>
      <t>Na ř. uveďte úhrn částek zvyšujících rozdíl mezi příjmy a výdaji nebo hospodářský výsledek před zdaněním.</t>
    </r>
  </si>
  <si>
    <r>
      <t xml:space="preserve">209 Úhrn částek podle § 23 a ostatní úpravy podle zákona snižující rozdíl mezi příjmy a výdaji nebo hospodářským výsledkem před zdaněním - (zisk, ztráta) - </t>
    </r>
    <r>
      <rPr>
        <sz val="8"/>
        <rFont val="Arial CE"/>
        <family val="2"/>
      </rPr>
      <t xml:space="preserve">uveďte úhrn částek snižujících rozdíl mezi příjmy a výdaji nebo hospodářský výsledek před zdaněním. </t>
    </r>
  </si>
  <si>
    <r>
      <t xml:space="preserve">210 Dílčí základ daně, daňová ztráta z pronájmu podle  § 9 zákona ( ř. 207 + ř. 208 - ř. 209) - </t>
    </r>
    <r>
      <rPr>
        <sz val="8"/>
        <rFont val="Arial CE"/>
        <family val="2"/>
      </rPr>
      <t xml:space="preserve">vypočtěte částku podle pokynů na řádku. Je-li rozdíl menší než nula, je toto hodnota dílčí ztrátou podle  § 9 zákona. Údaj přeneste do </t>
    </r>
    <r>
      <rPr>
        <b/>
        <sz val="8"/>
        <rFont val="Arial CE"/>
        <family val="2"/>
      </rPr>
      <t>ř. 34 oddílu 2 DAP na str. 2.</t>
    </r>
  </si>
  <si>
    <r>
      <t xml:space="preserve">Sloupec 3 - </t>
    </r>
    <r>
      <rPr>
        <sz val="8"/>
        <rFont val="Arial CE"/>
        <family val="2"/>
      </rPr>
      <t xml:space="preserve"> v tomto sloupci uvedente výdaje prokazatelně vynaložené na dosažení příjmů, a to ve skutečné výši. Pouze u zemědělské výroby je možno uplatnit výdaje procentem z příjmů (50%).</t>
    </r>
  </si>
  <si>
    <r>
      <t xml:space="preserve">Sloupec 4 - </t>
    </r>
    <r>
      <rPr>
        <sz val="8"/>
        <rFont val="Arial CE"/>
        <family val="2"/>
      </rPr>
      <t>v řádcích u jednotlivých druhů příjmů uveďte rozdíl mezi příjmy a výdaji. Úhrn na poslením řádku vypočtete však pouze jako součet kladných rozdílů, protože případnou ztrátu z jednoho druhu příjmu nelze kompenzovat s jiným druhem příjmů, např. ztrátu z cenných papírů nelze kompenzovat příjmem z prodeje domu.</t>
    </r>
  </si>
  <si>
    <t>PŘÍLOHA č. 3</t>
  </si>
  <si>
    <t>Výdaje § 10 zákona ( maximálně do výše příjmů )</t>
  </si>
  <si>
    <t>3. Výpočet dílčího základu daně z příjmů fyzických osob z ostatních příjmů (§10 zákona)</t>
  </si>
  <si>
    <r>
      <t xml:space="preserve">Kód </t>
    </r>
    <r>
      <rPr>
        <vertAlign val="superscript"/>
        <sz val="8"/>
        <rFont val="Arial CE"/>
        <family val="2"/>
      </rPr>
      <t>2)</t>
    </r>
  </si>
  <si>
    <t>Jméno</t>
  </si>
  <si>
    <t>Příjmení</t>
  </si>
  <si>
    <t>Podíl na příjmech v %</t>
  </si>
  <si>
    <t>Podíl na výdajích v %</t>
  </si>
  <si>
    <t>Dlouhodobý nehmotný majetek</t>
  </si>
  <si>
    <t>Cenné papíry a peněžní vklady</t>
  </si>
  <si>
    <t>Závazky (bez úvěrů a půjček)</t>
  </si>
  <si>
    <t>5.</t>
  </si>
  <si>
    <r>
      <t xml:space="preserve">Rozdíl řádků - </t>
    </r>
    <r>
      <rPr>
        <sz val="7"/>
        <rFont val="Arial CE"/>
        <family val="2"/>
      </rPr>
      <t xml:space="preserve">na tomto řádku uveďte kladnou hodnotu výpočtu, která je částkou daně jež můžete uplatnit podle § 24 odst. 2 písm. ch) zákona jako výdaj (náklad) v následujícím zdaňovacím období (ř. 323 - ř. 326). V případě, že rozdíl řádků je záporný, řádek proškrtněte. </t>
    </r>
  </si>
  <si>
    <r>
      <t xml:space="preserve">Částka - </t>
    </r>
    <r>
      <rPr>
        <sz val="7"/>
        <rFont val="Arial CE"/>
        <family val="2"/>
      </rPr>
      <t>na tento ř. uveďte výsledek výpočtu z ř. 326 nebo podle předchozích výpočtů v příloze jste na tento ř. uvedli částku z ř. 303. Údaj na tomto řádku přeneste na ř. 56 základní části DAP.</t>
    </r>
  </si>
  <si>
    <r>
      <t>Daň podle § 16 odst. 1 zákona nebo dań po případném vynětí příjmů ze zdrojů v zahraničí (ř. 55 základní části DAP nebo ř. 316)</t>
    </r>
    <r>
      <rPr>
        <sz val="7"/>
        <rFont val="Arial CE"/>
        <family val="2"/>
      </rPr>
      <t xml:space="preserve"> - na řádek uveďte daň z ř. 55 základní části DAP nebo daň po vynětí, máte-li příjmy ze zdrojů v zahraničí, které byly zdaňeny v zahraničí v souladu s uzavřenou mezinárodní smlouvou a použije se u nich metoda vynětí s výhradou progrese.</t>
    </r>
  </si>
  <si>
    <r>
      <t xml:space="preserve">Daň ze zbývajících částí příjmů dosažených za více zdaňovacích období (ř. 303 nebo ř. 310) </t>
    </r>
    <r>
      <rPr>
        <sz val="7"/>
        <rFont val="Arial CE"/>
        <family val="2"/>
      </rPr>
      <t>- na ř. uveďte částku podle zadaného výpočtu.</t>
    </r>
  </si>
  <si>
    <r>
      <t xml:space="preserve">Slevy celkem dle § 35 odst. 1 zákona - </t>
    </r>
    <r>
      <rPr>
        <sz val="7"/>
        <rFont val="Arial CE"/>
        <family val="2"/>
      </rPr>
      <t>na ř. uveďte celkovou výši slevy na dani, která se rovná úhrnu slevy na dani za zaměstnance ZTP a ZTP-P tj. úhrn slev a) + b).</t>
    </r>
  </si>
  <si>
    <r>
      <t xml:space="preserve">Daň po slevách (ř. 317 + 318 - 319) - </t>
    </r>
    <r>
      <rPr>
        <sz val="7"/>
        <rFont val="Arial CE"/>
        <family val="2"/>
      </rPr>
      <t>na ř. uveďte výsledek výpočtu daně po slevách.Nemáte-li příjmy ze zdrojů v zahraničí, u nichž se uplatňuje metoda prostého zápočtu daně zaplacené v zahraničí je výsledek výpočtu poslední vypočtenou částkou v této příloze, kterou uveďte do ř. 56 základní části DAP.</t>
    </r>
  </si>
  <si>
    <r>
      <t xml:space="preserve">Sazba celkového daňového zatížení - </t>
    </r>
    <r>
      <rPr>
        <sz val="7"/>
        <rFont val="Arial CE"/>
        <family val="2"/>
      </rPr>
      <t>na tomto řádku uveďte výsledek výpočtu (ř. 55 DAP děleno ř. 39) násobeno stem). Výsledek zaokrouhlete na dvě platná desetinná místa postupem uvedeným v úvodní části pokynů.</t>
    </r>
  </si>
  <si>
    <r>
      <t xml:space="preserve">Daň ze základu daně po vynětí příjmů ze zdrojů v zahraničí - </t>
    </r>
    <r>
      <rPr>
        <sz val="7"/>
        <rFont val="Arial CE"/>
        <family val="2"/>
      </rPr>
      <t>na tomto řádku uveďte výsledek výpočtu - ř. 314 násobeno ř. 315 děleno stem, pokud vyjde záporné číslo, uveďte do tohot řádku nulu.</t>
    </r>
  </si>
  <si>
    <r>
      <t>Uplatňuji výdaje procentem z příjmů (20%) - kód p</t>
    </r>
    <r>
      <rPr>
        <sz val="8"/>
        <rFont val="Arial CE"/>
        <family val="2"/>
      </rPr>
      <t xml:space="preserve"> - uplatňujete-li výdaje procentem z příjmů z pronájmu podle § 9 odst. 4 zákona tj. 20 % z příjmů z pronájmu, označte křížkem v předtištěném rámečku. V opačném případě nevyplňujte.</t>
    </r>
  </si>
  <si>
    <t xml:space="preserve">2. Pokyny k výpočtu dílčího základu daně z příjmů fyzických osob z pronájmu (§ 9 zákona) </t>
  </si>
  <si>
    <t>Příloha č.4 - "Výpočet daně z příjmů ze samostatného základu daně"</t>
  </si>
  <si>
    <t xml:space="preserve">Seznam podle § 38 odst. 9 zákona </t>
  </si>
  <si>
    <t>V souladu s ust. § 64 odst. 4 zákona č. 337/1992 Sb. o správě daní a poplatků, ve znění pozdějších předpisů, žádám o vrácení</t>
  </si>
  <si>
    <r>
      <t xml:space="preserve">Sloupec 5 - </t>
    </r>
    <r>
      <rPr>
        <sz val="8"/>
        <rFont val="Arial CE"/>
        <family val="2"/>
      </rPr>
      <t>kód "p" vyplňte pouze v případě, že máte příjmy ze zemědělské výroby a uplatňujete výdaje procentem z příjmů. Pokud příjmy plynou z majetku, který je ve společném jmění manželů, uveďte ve sloupci 5 (kód) písmeno "s". Pokud příjmy plynou ze zdrojů v zahraniční, uveďte v soupci 5 (kód) písmeno "z".</t>
    </r>
  </si>
  <si>
    <r>
      <t xml:space="preserve">211 a 212 - </t>
    </r>
    <r>
      <rPr>
        <sz val="8"/>
        <rFont val="Arial CE"/>
        <family val="2"/>
      </rPr>
      <t xml:space="preserve">do řádku </t>
    </r>
    <r>
      <rPr>
        <b/>
        <sz val="8"/>
        <rFont val="Arial CE"/>
        <family val="2"/>
      </rPr>
      <t xml:space="preserve">211 příjmy podle § 10 zákona </t>
    </r>
    <r>
      <rPr>
        <sz val="8"/>
        <rFont val="Arial CE"/>
        <family val="2"/>
      </rPr>
      <t xml:space="preserve">uveďte součet částek z tabulky ze sloupce 2. Do řádku </t>
    </r>
    <r>
      <rPr>
        <b/>
        <sz val="8"/>
        <rFont val="Arial CE"/>
        <family val="2"/>
      </rPr>
      <t xml:space="preserve">212 výdaje podle § 10 zákona </t>
    </r>
    <r>
      <rPr>
        <sz val="8"/>
        <rFont val="Arial CE"/>
        <family val="2"/>
      </rPr>
      <t>uveďte součet částek z téže tabulky ze sloupce 3 podle jednotlivých druhů příjmů a pokud u některého druhu příjmů  převyšují výdaje  příjmy, zahrťe do součtu výdaje maximálně do výše příjmů. Jsou-li výdaje spojené s jednotlivým druhem příjmů (kategorie "ostatní příjmy") vyšší než příjem, k rozdílu se podle § 10 odst. 4 zákona nepřihlíží.</t>
    </r>
  </si>
  <si>
    <r>
      <t xml:space="preserve">213 - </t>
    </r>
    <r>
      <rPr>
        <sz val="8"/>
        <rFont val="Arial CE"/>
        <family val="2"/>
      </rPr>
      <t xml:space="preserve">vyplňte podle údajů v tiskopisu, uvedená částka by se měla rovnat úhrnu kladných rozdílů jednotlivých příjmů v tabulce ve sloupci 4. (ř. 211 - ř. 212). Údaj přeneste do </t>
    </r>
    <r>
      <rPr>
        <b/>
        <sz val="8"/>
        <rFont val="Arial CE"/>
        <family val="2"/>
      </rPr>
      <t>ř. 35 oddílu 2 DAP na str. 2.</t>
    </r>
  </si>
  <si>
    <t xml:space="preserve">3. Pokyny k výpočtu dílčího základu daně z příjmů fyzických osob z ostatních příjmů (§ 10 zákona)  </t>
  </si>
  <si>
    <t xml:space="preserve">Údaje v tabulce   </t>
  </si>
  <si>
    <r>
      <t xml:space="preserve">Druh příjmů podle § 10  odst. 1 zákona - </t>
    </r>
    <r>
      <rPr>
        <sz val="8"/>
        <rFont val="Arial CE"/>
        <family val="2"/>
      </rPr>
      <t xml:space="preserve">uveďte příjem a před slovní popis uveďte předepsaný kód: </t>
    </r>
    <r>
      <rPr>
        <b/>
        <sz val="8"/>
        <rFont val="Arial CE"/>
        <family val="2"/>
      </rPr>
      <t xml:space="preserve">A - </t>
    </r>
    <r>
      <rPr>
        <sz val="8"/>
        <rFont val="Arial CE"/>
        <family val="2"/>
      </rPr>
      <t xml:space="preserve">přiležitostná činnosti,  </t>
    </r>
    <r>
      <rPr>
        <b/>
        <sz val="8"/>
        <rFont val="Arial CE"/>
        <family val="2"/>
      </rPr>
      <t>B -</t>
    </r>
    <r>
      <rPr>
        <sz val="8"/>
        <rFont val="Arial CE"/>
        <family val="2"/>
      </rPr>
      <t xml:space="preserve"> prodej nemovitostí, </t>
    </r>
    <r>
      <rPr>
        <b/>
        <sz val="8"/>
        <rFont val="Arial CE"/>
        <family val="2"/>
      </rPr>
      <t xml:space="preserve">C - </t>
    </r>
    <r>
      <rPr>
        <sz val="8"/>
        <rFont val="Arial CE"/>
        <family val="2"/>
      </rPr>
      <t xml:space="preserve">prodej movitých věcí, </t>
    </r>
    <r>
      <rPr>
        <b/>
        <sz val="8"/>
        <rFont val="Arial CE"/>
        <family val="2"/>
      </rPr>
      <t xml:space="preserve">D - </t>
    </r>
    <r>
      <rPr>
        <sz val="8"/>
        <rFont val="Arial CE"/>
        <family val="2"/>
      </rPr>
      <t xml:space="preserve">prodej cenných papírů, </t>
    </r>
    <r>
      <rPr>
        <b/>
        <sz val="8"/>
        <rFont val="Arial CE"/>
        <family val="2"/>
      </rPr>
      <t xml:space="preserve">E - </t>
    </r>
    <r>
      <rPr>
        <sz val="8"/>
        <rFont val="Arial CE"/>
        <family val="2"/>
      </rPr>
      <t xml:space="preserve">příjmy z převodu podle § 10 ods. 1, písm. c) zákona, </t>
    </r>
    <r>
      <rPr>
        <b/>
        <sz val="8"/>
        <rFont val="Arial CE"/>
        <family val="2"/>
      </rPr>
      <t xml:space="preserve">F - </t>
    </r>
    <r>
      <rPr>
        <sz val="8"/>
        <rFont val="Arial CE"/>
        <family val="2"/>
      </rPr>
      <t>jiné ostatní příjmy</t>
    </r>
    <r>
      <rPr>
        <b/>
        <sz val="8"/>
        <rFont val="Arial CE"/>
        <family val="2"/>
      </rPr>
      <t xml:space="preserve"> </t>
    </r>
  </si>
  <si>
    <r>
      <t xml:space="preserve">Sloupec 1 a 2 -  </t>
    </r>
    <r>
      <rPr>
        <sz val="8"/>
        <rFont val="Arial CE"/>
        <family val="2"/>
      </rPr>
      <t xml:space="preserve">vyplňte ostatní </t>
    </r>
    <r>
      <rPr>
        <b/>
        <sz val="8"/>
        <rFont val="Arial CE"/>
        <family val="2"/>
      </rPr>
      <t xml:space="preserve">příjmy podle  § 10 zákona, </t>
    </r>
    <r>
      <rPr>
        <sz val="8"/>
        <rFont val="Arial CE"/>
        <family val="2"/>
      </rPr>
      <t xml:space="preserve">který zahrnují příjmy ze zdrojů na území České republiky i příjmy ze zdrojů v zahraničí, a to přepočtené na Kč způsobem popsaným výše. Neuvádějte zahraniční příjmy, pro které se použije výpočet daně ze samostatného základu daně sazbou daně podle § 16 ods. 2 zákona. K výpočtu daně ze samostatného základu daně lze použít Přílohu č. 4 označenou 25 5488, která je uveřejněna na webových stránkách ministerstva financí. Adresa zní: http://www.mfcr.cz/scripts/Forms/forms.asp.     </t>
    </r>
  </si>
  <si>
    <t>b) zaokrouhlovaná číslice, po které následuje číslice 5 nebo číslice větší než 5, se zvětšuje o jednu (např. 14,51 se zaokrouhlí na 15).</t>
  </si>
  <si>
    <t>a) zaokrouhlovaná číslice, po které následuje číslice menší než 5, zůstává beze změny (např. 14,48 se zaokrouhlí na 14),</t>
  </si>
  <si>
    <t>Poslední známá daňová povinnost - daňová ztráta podle § 5 zákona</t>
  </si>
  <si>
    <t>Zjištěná ztráta podle § 41 zákona č.  337/1992 Sb., o správě daní a poplatků, ve znění pozdějších předpisů (ř. 59)</t>
  </si>
  <si>
    <t>Příjmy, které jsou předmětem daně z příjmů</t>
  </si>
  <si>
    <t>Výdaje související s příjmy dle § 7 zákona</t>
  </si>
  <si>
    <t xml:space="preserve">Pojistné </t>
  </si>
  <si>
    <t>Rozdíl mezi příjmy a výdaji ( ř. 101 - 102 - 103 ) nebo hospodářský výsledek před zdaněním ( zisk, ztráta )</t>
  </si>
  <si>
    <t>Uplatňuji výdaje procentem z příjmů (20%)</t>
  </si>
  <si>
    <t>Dosáhl jsem příjmů ze společného jmění manželů</t>
  </si>
  <si>
    <t xml:space="preserve">2) Pokud jste uplatnili výdaje procentem z příjmů (týká se pouze zemědělské výroby), uveďte ve sloupci 5 (kód) písmeno "p". Pokud příjmy plynou z majetku, který je ve společném jmění manželů, uveďte ve sloupci 5 (kód) písmeno "s". Pokud jste dosáhl příjmy ze zdrojů v zahraničí, uveďte ve sloupci 5 (kód) písmeno "z". </t>
  </si>
  <si>
    <t>Příjmy podle § 10 zákona</t>
  </si>
  <si>
    <t>1. Výpočet daně z příjmů dosažených za více zdaňovacích období</t>
  </si>
  <si>
    <t xml:space="preserve">Procento daně ze základu daně (ř.55 DAP děleno ř.37 DAP násobeno stem). Jestliže takto zjištěno procento je menší než 15%, použije se pro výpočet daně ze zbývajících částí příjmů sazba daně ve výši 15% </t>
  </si>
  <si>
    <t>Úhrn zbývajících částí příjmů dosažených za více zdaňovacích období</t>
  </si>
  <si>
    <t>Název činnosti - uveďte slovní označení předmětu vašeho podnikání nebo jiné samostatně výdělečné činnosti (hlavní činnost). Pokud bylo vykonáváno více činností, uvedou se maximálně dvě činnosti, z nichž dosažené příjmy (výnosy) byly v daném zdaňovacím období nejvyšší (převažující činnost).</t>
  </si>
  <si>
    <t>Kód klasifikace OKEČ - vyplní pouze finanční úřad.</t>
  </si>
  <si>
    <t>Datum zahájení činnosti - uveďte datum skutečného zahájení činnosti. Tento údaj uvádějte pouze v roce zahájení činnosti.</t>
  </si>
  <si>
    <t>Datum přerušení činnosti - uveďte datum přerušení činnosti.</t>
  </si>
  <si>
    <t>Datum ukončení činnosti - uveďte datum skutečného ukončení činnosti.</t>
  </si>
  <si>
    <t>Datum obnovení činnosti - uveďte datum obnovení činnosti.</t>
  </si>
  <si>
    <r>
      <t xml:space="preserve">C. </t>
    </r>
    <r>
      <rPr>
        <b/>
        <i/>
        <sz val="7"/>
        <rFont val="Arial CE"/>
        <family val="2"/>
      </rPr>
      <t>Údaje o podnikání</t>
    </r>
  </si>
  <si>
    <t>K řádku 12:   údaje o mzdách se přebírají ze mzdové agendy (mzdové listy, rekapitulace mezd apod.) Uveďte celkový objem zúčtovaných mezd ve zdaňovacím období.</t>
  </si>
  <si>
    <t>K řádku 1:  údaje o dlouhodobém hmotném majetku se přebírají z knihy dlouhodobého hmotného majetku nebo z karet dlouhodobého hmotného majetku v ocenění zůstatkovou cenou podle § 29 odst. 2 zákona nebo podle Čl. IX odst. 2 písm. g) Opatření 281, 283/77 411/2000, kterým se stanoví postupy účtování pro účetní jednotky účtující v soustavě jednoduchého účetnictví.</t>
  </si>
  <si>
    <t>K řádku 2:   údaje o dlouhodobém nehmotném majetku se přebírají z knihy dlouhodobého nehmotného majetku nebo z karet dlouhodobého nehmotného majetku v ocenění zůstatkovou cenou podle Čl. IX odst. 2 písm. g) Opatření 281, 283/77 411/2000, kterým se stanoví postupy účtování pro účetní jednotky účtující v soustavě jednoduchého účetnictví (týká se pouze majetku pořizeného do 31. 12. 2000).</t>
  </si>
  <si>
    <t>K řádku 3:   údaje o peněžních prostředcích v hotovosti se přebírají z peněžního  deníku.</t>
  </si>
  <si>
    <t>K řádku 4:   údaje o peněžních prostředcích na bankovních účtech se přebírají z peněžního deníku.</t>
  </si>
  <si>
    <t>K řádku 5:   údaje o cenných papírech a peněžních vkladech (účastech) se přebírají z knihy finančního majetku.</t>
  </si>
  <si>
    <t>K řádku 6:   údaje o zásobách se přebírají z knihy (karet) zásob.</t>
  </si>
  <si>
    <t>K řádku 7:    údaje o pohledávkách (bez půjček) se přebírají z knihy podledávek a závazků.</t>
  </si>
  <si>
    <t>K řádku 8:   údaje o závazcích (bez úvěrů a půjček) se přebírají z knihy pohledávek a závazků.</t>
  </si>
  <si>
    <t>K řádku 9:   údaje o úvěrech a půjčkách přijatých se přebírají z knihy podledávek a závazků.</t>
  </si>
  <si>
    <t>K řádku 10:   údaje o úvěrech a půjčkách poskytnutých se přebírají z knihy pohledávek a závazků.</t>
  </si>
  <si>
    <t xml:space="preserve">K řádku 11:   údaje o rezervách definovaných v zákoně č. 593/1992 Sb., o rezervách pro zjištění základu daně z příjmů, ve znění pozdějších předpisů, se přebírají z karet zákonných rezerv.   </t>
  </si>
  <si>
    <t xml:space="preserve">Údaje se přebírají z peněžního deníku, knihy pohledávek a závazků a dalších pomocných knih takto: </t>
  </si>
  <si>
    <r>
      <t xml:space="preserve">D. </t>
    </r>
    <r>
      <rPr>
        <b/>
        <i/>
        <sz val="7"/>
        <rFont val="Arial CE"/>
        <family val="2"/>
      </rPr>
      <t>Tabulka pro poplatníky účtující v soustavě jednoduchého účetnictví</t>
    </r>
  </si>
  <si>
    <r>
      <t xml:space="preserve">E. </t>
    </r>
    <r>
      <rPr>
        <b/>
        <i/>
        <sz val="7"/>
        <rFont val="Arial CE"/>
        <family val="2"/>
      </rPr>
      <t>Úpravy podle § 23 zákona a ostatní úpravy podle zákona</t>
    </r>
  </si>
  <si>
    <t>ř. 313</t>
  </si>
  <si>
    <t>ř. 314</t>
  </si>
  <si>
    <t>ř. 315</t>
  </si>
  <si>
    <t>A</t>
  </si>
  <si>
    <t>C</t>
  </si>
  <si>
    <t>E***)</t>
  </si>
  <si>
    <t>D**)</t>
  </si>
  <si>
    <t xml:space="preserve">se ZPS  s TZP  </t>
  </si>
  <si>
    <t>se ZPS</t>
  </si>
  <si>
    <t>Zaměstnanec</t>
  </si>
  <si>
    <t>Přepočtený počet zaměstnanců se ZPS     = ----------------------------------------------------------------------------------------------------------------------</t>
  </si>
  <si>
    <t xml:space="preserve"> = --------------  = 2,7591, zaokrouhleno na 2,76 zaměstnance </t>
  </si>
  <si>
    <t xml:space="preserve"> = -------------  = 1,0250, zaokrouhleno 1,03 zaměstnance</t>
  </si>
  <si>
    <t>Ve výdajích uvedených na tomto řádku bude i Váš podíl na výdajích účastníka sdružení, které není právnickou osobou, ve výši stanovené smlouvou o sdružení nebo rovným dílem podle § 835 občanského zákoníku. Na tomto ř. 102 neuvádějte Váš podíl na výdajích osoby samostatně výdělečně čínné podle § 13 zákona, který máte jako spolupracující osoba (uveďte na ř. 108), a Váš podíl společníka veřejné obchodní společnosti nebo komplementáře komanditní společnost na ztrátě, kterou uveďte na ř. 112. Jste-li společník veřejné obchodní společnosti a komplementář komanditní společnosti, lze uplatnit částky placeného pojistného, na sociální zabezpečení, příspěvku na státní politiku zaměstnanosti a pojistného na všeobecné zdravotní pojištění, které uveďte (pokud nehradila tyto částky jako náklad společnost) na ř. 103.</t>
  </si>
  <si>
    <t>Účtujete-li v soustavě podvojného účetnictví, vyplňte hospodářský výsledek před zdaněním - ztrátu do řádku 104. Částky úvádějte před úpravou podle § 23 zákona.</t>
  </si>
  <si>
    <t>Údaje o osobách, na které rozdělujete podíl na společných příjmech a výdajích připadající na spolupracující osoby nebo podíl na hospodářském výsledku (zisk, ztráta), uveďte na str. (2) do oddílu G.</t>
  </si>
  <si>
    <t>( 3 )</t>
  </si>
  <si>
    <t>2. K doplňujícím údajům (k § 7 zákona)</t>
  </si>
  <si>
    <t xml:space="preserve">Pro příjmy a výdaje k těmto příjmům ze zdrojů v zahraniční se použijí dále uvedené způsoby přepočtu na Kč. </t>
  </si>
  <si>
    <t>b) pokud nejste účetní jednotkou, použijete  jednotný kurz, který se stanoví jako roční průměr směnného kurzu devizovného trhu stanoveného Českou národní bankou poslední den každého měsíce zdaňovacího období.</t>
  </si>
  <si>
    <t>a) pokud jste účetní jednotkou, potom použijete směnný kury devizového trhu vyhlašovaný Českou národní bankou v souladu se zněním  § 24 ods. 4 písm. a), b) zákona č. 563/1991 Sb., o účetnictví, ve znění pozdějších předpisů a Opatření MF, kterým se stanoví používání kursu při přepočtu majetku a závazků vyjádřených v cizí měně, čj. 282/63 114/1995,</t>
  </si>
  <si>
    <t xml:space="preserve">zrušení                   konkursu       </t>
  </si>
  <si>
    <t>06 Příjmení</t>
  </si>
  <si>
    <t>07 Rodné příjmení</t>
  </si>
  <si>
    <t>08 Jméno</t>
  </si>
  <si>
    <t>09 Titul</t>
  </si>
  <si>
    <r>
      <t xml:space="preserve">ř. 111 Zbývající část příjmů za více zdaňovacích období snížená o zbývající část výdajů připadající na příjmy za více zdaňovacích období podle § 14 zákona - </t>
    </r>
    <r>
      <rPr>
        <sz val="7"/>
        <rFont val="Arial CE"/>
        <family val="2"/>
      </rPr>
      <t>na tomto řádku uveďte úhrn zbývajících částí příjmů snížených o zbývající část výdajů, připadající na příjmy dosažené za více zdaňovacích období. Pro výpočet daně z příjmů dosažených za více zdaňovacích období použijete Přílohu č. 3. V ustanovení § 14 zákona je uvedena možnost rovnoměrně rozdělit příjmy, které jsou  výsledkem vaší několikaleté činnosti (příjmy dosažené za více zdaňovacích období). Podle tohoto ustanovení můžete příjmy dosažení za více zdaňovacích období rozdělit na dvě až tři poměrné části, u příjmů z těžby dřeva až na deset části. V tomto řádku uveďte příjmy ze zbývajících částí příjmů snížené o výdaje, případající na tuto část příjmů. V tomto úhrnu se neuvádějí příjmy vyňaté ze zdanění podle mezinárodní smlouvy o zamezení dvojího zdanění, které byly zahrnuty do základu daně na řádku 37. Je-li zbývající část výdajů vyšší než zbývající část příjmů za více zdaňovacích období, nelze postupovat podle § 14 zákona, neboť nevznikl základ daně, ale ztráta, a poměrnou část takového příjmu nelze tedy do základu daně zahrnout. V tomto případě uveďte na ř. 111 nulu.</t>
    </r>
  </si>
  <si>
    <t>Zbývající část příjmů za více zdaňovacích období snížená o zbývající část výdajů připadající na příjmy za více zdaňovacích období podle § 14 zákona</t>
  </si>
  <si>
    <r>
      <t xml:space="preserve">Úhrn </t>
    </r>
    <r>
      <rPr>
        <b/>
        <sz val="8"/>
        <rFont val="Arial CE"/>
        <family val="2"/>
      </rPr>
      <t>kladných</t>
    </r>
    <r>
      <rPr>
        <sz val="8"/>
        <rFont val="Arial CE"/>
        <family val="0"/>
      </rPr>
      <t xml:space="preserve"> rozdílů jednotlivých druhů příjmů</t>
    </r>
  </si>
  <si>
    <t>6. ODDÍL - Placení daně</t>
  </si>
  <si>
    <t xml:space="preserve">Započtená částka daně sražená plátcem podle § 36 odst. 6 zákona </t>
  </si>
  <si>
    <t>Zajištěná daň plátcem podle § 38e zákona</t>
  </si>
  <si>
    <t>Zaplacená daňová povinnost ( záloha ) podle § 38gb odst. 5 zákona</t>
  </si>
  <si>
    <t>Zbývá doplatit  ( ř.58 - ř.66 - ř.67 - ř.68 - ř.69 - ř.70 - ř.71 ). Vyjde-li záporná částka, bylo na toto zdaňovací období zaplaceno více.</t>
  </si>
  <si>
    <t>PŘÍLOHY DAP :</t>
  </si>
  <si>
    <t>Titul</t>
  </si>
  <si>
    <t>Telefon/mobilní telefon</t>
  </si>
  <si>
    <t>dne</t>
  </si>
  <si>
    <t>Číslo popisné/ orientační</t>
  </si>
  <si>
    <t>Adresa bydliště-obec, PSČ</t>
  </si>
  <si>
    <r>
      <t>Za finanční úřad přiznanou daňovou povinnost vyměřil</t>
    </r>
    <r>
      <rPr>
        <vertAlign val="superscript"/>
        <sz val="8"/>
        <rFont val="Arial CE"/>
        <family val="2"/>
      </rPr>
      <t>1)</t>
    </r>
    <r>
      <rPr>
        <sz val="8"/>
        <rFont val="Arial CE"/>
        <family val="2"/>
      </rPr>
      <t xml:space="preserve"> </t>
    </r>
  </si>
  <si>
    <t>podle § 46 odst. 5 zákona ČNR č. 337/1992 Sb.</t>
  </si>
  <si>
    <r>
      <t xml:space="preserve"> - dodatečně vyměřil</t>
    </r>
    <r>
      <rPr>
        <vertAlign val="superscript"/>
        <sz val="8"/>
        <rFont val="Arial CE"/>
        <family val="2"/>
      </rPr>
      <t>1)</t>
    </r>
  </si>
  <si>
    <t>ŽÁDOST O VRÁCENÍ PŘEPLATKU NA DANI Z PŘIJMU FYZICKÝCH OSOB</t>
  </si>
  <si>
    <r>
      <t>2)</t>
    </r>
    <r>
      <rPr>
        <sz val="7"/>
        <rFont val="Arial CE"/>
        <family val="2"/>
      </rPr>
      <t xml:space="preserve"> Údaj za část zdaňovacího období vyplňte, pouze máte-li kód rozlišení typu přiznání "Prohlášení konkursu" nebo "Zrušení konkursu" nebo "Úmrtí".</t>
    </r>
  </si>
  <si>
    <r>
      <t>3)</t>
    </r>
    <r>
      <rPr>
        <sz val="7"/>
        <rFont val="Arial CE"/>
        <family val="2"/>
      </rPr>
      <t xml:space="preserve"> Zákon ČNR č. 589/92 Sb. o pojistném na sociální zabezpečení, ve znění pozdějších předpisů. </t>
    </r>
  </si>
  <si>
    <r>
      <t>1</t>
    </r>
    <r>
      <rPr>
        <sz val="7"/>
        <rFont val="Arial CE"/>
        <family val="2"/>
      </rPr>
      <t>) Označte křížkem odpovídající variantu.</t>
    </r>
  </si>
  <si>
    <r>
      <t>1)</t>
    </r>
    <r>
      <rPr>
        <sz val="7"/>
        <rFont val="Arial CE"/>
        <family val="2"/>
      </rPr>
      <t xml:space="preserve"> Označte křížkem odpovídající variantu.</t>
    </r>
  </si>
  <si>
    <t>Název přílohy</t>
  </si>
  <si>
    <t>1.</t>
  </si>
  <si>
    <t>2.</t>
  </si>
  <si>
    <t>3.</t>
  </si>
  <si>
    <t>Příloha č.3 - "Výpočet daně z příjmů dosažených za více zdaňovacích období ( § 14 zákona ), daně z příjmů ze zahraničí a daně po slevách ( § 35 zákona )"</t>
  </si>
  <si>
    <t>Příloha č.2 - "Výpočet dílčích základu daně z příjmů ze závislé činnosti a z funkčních požitků ( § 6 zákona ), z pronájmu ( § 9 zákona ) a z ostatních příjmů ( § 10 zákona )"</t>
  </si>
  <si>
    <t>Příloha č.1 - "Výpočet dílčího základu daně z příjmů z podnikání a z jiné samostatné výdělečné činnosti ( § 7 zákona )"</t>
  </si>
  <si>
    <t>"Celková částka" k uplatnění podle § 24 odst. 2 písm. r) zákona</t>
  </si>
  <si>
    <t>Další přílohy výše neuvedené</t>
  </si>
  <si>
    <t>Počet příloh celkem</t>
  </si>
  <si>
    <t>1. ODDÍL - Údaje o poplatníkovi</t>
  </si>
  <si>
    <t>ne</t>
  </si>
  <si>
    <t>počet měsíců</t>
  </si>
  <si>
    <t>xxxx</t>
  </si>
  <si>
    <t>Příjmení, jméno</t>
  </si>
  <si>
    <t xml:space="preserve">          Rodné číslo</t>
  </si>
  <si>
    <t>Zásoby</t>
  </si>
  <si>
    <t>Z částky daně zaplacené v zahraničí lze maximálně započítat (ř. 317 násobeno ř. 324 děleno stem)</t>
  </si>
  <si>
    <t>Daň uznaná k zápočtu (ř. 323 maximálně však do výše ř. 325)</t>
  </si>
  <si>
    <t xml:space="preserve">Rozdíl řádků (ř. 323 - ř. 326) </t>
  </si>
  <si>
    <t>V..................................................................dne..................................... podpis poplatníka ( zástupce ) ......................................</t>
  </si>
  <si>
    <t>D. Tabulka pro poplatníky účtující v soustavě jednoduchého účetnictví</t>
  </si>
  <si>
    <t>1. Výpočet dílčího základu daně z příjmů fyzických osob ze závislé činnosti a z funkčních požitků (§6 zákona)</t>
  </si>
  <si>
    <t>Výpočet dílčích základů daně z příjmů fyzických osob ze závislé činnosti a z funkčních požitků (§6 zákona), příjmů z pronájmu (§9 zákona) a z ostatních příjmů (§10 zákona)</t>
  </si>
  <si>
    <t>Dílčí základ daně připadající na ostatní příjmy podle § 10 zákona  (ř. 211 - ř. 212)</t>
  </si>
  <si>
    <r>
      <t>1)</t>
    </r>
    <r>
      <rPr>
        <sz val="7"/>
        <rFont val="Arial"/>
        <family val="2"/>
      </rPr>
      <t xml:space="preserve"> Ŕádek 203 vyplňte pouze v případě, máte-li příjem ze závislé činnosti ze státu, s nímž Česká republika neuzavřela smlouvu o zamezení dvojího zdanění.</t>
    </r>
  </si>
  <si>
    <t>Výpočet daně z příjmů dosažených za více zdaňovacích období, daně z příjmů ze zdrojů v zahraničí a daně po slevě</t>
  </si>
  <si>
    <t>Pohledávky ( bez půjček )</t>
  </si>
  <si>
    <t>Úvěry a půjčky ( poskytnuté )</t>
  </si>
  <si>
    <t>Úvěry a půjčky ( přijaté )</t>
  </si>
  <si>
    <t>Příjmy</t>
  </si>
  <si>
    <t>Výdaje</t>
  </si>
  <si>
    <t>Rodné číslo</t>
  </si>
  <si>
    <t>poplatník</t>
  </si>
  <si>
    <t>DIČ</t>
  </si>
  <si>
    <t>%</t>
  </si>
  <si>
    <t>Druh příjmů podle § 10 odst. 1 zákona</t>
  </si>
  <si>
    <t>V</t>
  </si>
  <si>
    <t>Uplatněné odpisy celkem</t>
  </si>
  <si>
    <t>Z toho odpisy nemovitostí</t>
  </si>
  <si>
    <t>Ulice</t>
  </si>
  <si>
    <t>Finančnímu úřadu v, ve, pro,</t>
  </si>
  <si>
    <t>01 Daňové identifikační číslo</t>
  </si>
  <si>
    <t>02 Rodné číslo</t>
  </si>
  <si>
    <t>řádné</t>
  </si>
  <si>
    <t>Adresa bydliště (trvalého pobytu) k poslednímu dni kalendářního roku, za který se daň vyměřuje</t>
  </si>
  <si>
    <t>Adresa pobytu na území České republiky, kde se poplatník obvykle ve zdaňovacím období zdržoval</t>
  </si>
  <si>
    <t>ÚDAJE O MANŽELCE ( MANŽELOVI )</t>
  </si>
  <si>
    <t>finanční úřad</t>
  </si>
  <si>
    <t>o správě daní a poplatků, ve znění pozdějších přepisů dne</t>
  </si>
  <si>
    <t>ke dni</t>
  </si>
  <si>
    <t>Podpis odpovědného pracovníka</t>
  </si>
  <si>
    <t xml:space="preserve">Příjmení a jméno      </t>
  </si>
  <si>
    <t>Potvrzení o poskytnutém úvěru na bytové potřeby a o výši úroků z tohoto úvěru</t>
  </si>
  <si>
    <t>podpis poplatníka (zástupce)</t>
  </si>
  <si>
    <t>VYPLNÍ FINANČNÍ ÚŘAD</t>
  </si>
  <si>
    <t>otisk prezentačního razítka finančního úřadu</t>
  </si>
  <si>
    <t>Celková daňová povinnost :</t>
  </si>
  <si>
    <t xml:space="preserve">Měsíc </t>
  </si>
  <si>
    <t>Daň z</t>
  </si>
  <si>
    <t>Sociální</t>
  </si>
  <si>
    <t xml:space="preserve">Zdravotní </t>
  </si>
  <si>
    <t>příjmu</t>
  </si>
  <si>
    <t>pojištění</t>
  </si>
  <si>
    <t>8. den po datu odevzdání daňového přiznání</t>
  </si>
  <si>
    <t>Úhrn částek podle § 23, § 5 a ostatní úpravy podle zákona snižující - uveďte úhrn částek snižujících hospodářský výsledek nebo rozdíl mezi příjmy a výdaji. Podkladem jsou částky uvedené v odd. E na str. (2).</t>
  </si>
  <si>
    <t>Část příjmů nebo hospodářského výsledku před zdaněním  (zisk), kterou rozdělujete na spolupracující osobu ( osoby ) podle §13 zákona</t>
  </si>
  <si>
    <t>Část výdajů nebo hospodářského výsledku před zdaněním  (ztráta), kterou rozdělujete na spolupracující osobu ( osoby ) podle §13 zákona</t>
  </si>
  <si>
    <t xml:space="preserve">     Jestliže vám plynou v ráci některé činnosti příjmy z České republiky i příjmy ze zdrojů v zahraničí, uvedl jste úhrn těchto příjmů a souvisejícíh výdajů v základní části DAP respektive v příslušných přílohách 1 a 2 DAP. Pro účely vyloučení dvojího zdanění příjmů ze zahraničí ve státě, v němž je poplatník rezidentem se použije příslušná mezinárodní smlouva. Ve které je zpravidla v článku 23 určeno, jakým způsobem bude zamezeno dvojímu zdanění je zveřejněn na internetových stránkách Ministerstva financí (http://www.mfcr.cz/DanSprava/DvojiZdaneni/Zamezeni.htm). Pro účely vyloučení dvojího zdanění se použije přepočet měny podle § 38 zákona tzn. jednotný kurs uvedený taktéž na internetových stránkách Ministerstva financí.</t>
  </si>
  <si>
    <t>V následujících řádcích je uveden postup vyloučení dvojího zdanění metodou vynětí s výhradou progrese a metoda prostého zápočtu daně zaplacené v zahraničí.</t>
  </si>
  <si>
    <t xml:space="preserve">2. Výpočet daně z příjmů ze zdrojů v zahraničí - metoda vynětí s výhradou progrese -  </t>
  </si>
  <si>
    <t xml:space="preserve">     Plynou-li Vám příjmy z několika různých států, s nimiž Česká republika uzavřela smlouvu o zamezení dvojího zdanění, při použití metody vynětí s výhradou progrese se ze základu daně vyjímá úhrn veškerých příjmů (výnosů) plynoucích ze zahraničí, které se vyjímají ze zdanění.</t>
  </si>
  <si>
    <t>ř. 311</t>
  </si>
  <si>
    <t>ř. 312</t>
  </si>
</sst>
</file>

<file path=xl/styles.xml><?xml version="1.0" encoding="utf-8"?>
<styleSheet xmlns="http://schemas.openxmlformats.org/spreadsheetml/2006/main">
  <numFmts count="16">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0.0"/>
    <numFmt numFmtId="165" formatCode="mmmm\ d\,\ yyyy"/>
    <numFmt numFmtId="166" formatCode="dd/mm/yy"/>
    <numFmt numFmtId="167" formatCode="d\.\ mmmm\ yyyy"/>
    <numFmt numFmtId="168" formatCode="&quot;Yes&quot;;&quot;Yes&quot;;&quot;No&quot;"/>
    <numFmt numFmtId="169" formatCode="&quot;True&quot;;&quot;True&quot;;&quot;False&quot;"/>
    <numFmt numFmtId="170" formatCode="&quot;On&quot;;&quot;On&quot;;&quot;Off&quot;"/>
    <numFmt numFmtId="171" formatCode="#,##0\ &quot;Kč&quot;"/>
  </numFmts>
  <fonts count="49">
    <font>
      <sz val="10"/>
      <name val="Arial"/>
      <family val="0"/>
    </font>
    <font>
      <b/>
      <sz val="10"/>
      <name val="Arial"/>
      <family val="0"/>
    </font>
    <font>
      <i/>
      <sz val="10"/>
      <name val="Arial"/>
      <family val="0"/>
    </font>
    <font>
      <b/>
      <i/>
      <sz val="10"/>
      <name val="Arial"/>
      <family val="0"/>
    </font>
    <font>
      <b/>
      <sz val="18"/>
      <name val="Arial"/>
      <family val="0"/>
    </font>
    <font>
      <b/>
      <sz val="12"/>
      <name val="Arial"/>
      <family val="0"/>
    </font>
    <font>
      <sz val="10"/>
      <name val="Arial CE"/>
      <family val="0"/>
    </font>
    <font>
      <b/>
      <sz val="10"/>
      <name val="Arial CE"/>
      <family val="0"/>
    </font>
    <font>
      <b/>
      <sz val="8"/>
      <name val="Arial CE"/>
      <family val="0"/>
    </font>
    <font>
      <sz val="8"/>
      <name val="Arial CE"/>
      <family val="0"/>
    </font>
    <font>
      <sz val="6"/>
      <name val="Arial CE"/>
      <family val="0"/>
    </font>
    <font>
      <b/>
      <sz val="14"/>
      <name val="Arial CE"/>
      <family val="0"/>
    </font>
    <font>
      <sz val="8"/>
      <name val="Arial"/>
      <family val="0"/>
    </font>
    <font>
      <i/>
      <sz val="8"/>
      <name val="Arial CE"/>
      <family val="2"/>
    </font>
    <font>
      <b/>
      <sz val="9"/>
      <name val="Arial CE"/>
      <family val="2"/>
    </font>
    <font>
      <sz val="9"/>
      <name val="Arial CE"/>
      <family val="2"/>
    </font>
    <font>
      <sz val="6"/>
      <name val="Arial"/>
      <family val="0"/>
    </font>
    <font>
      <vertAlign val="superscript"/>
      <sz val="8"/>
      <name val="Arial CE"/>
      <family val="2"/>
    </font>
    <font>
      <b/>
      <sz val="22"/>
      <name val="Arial CE"/>
      <family val="2"/>
    </font>
    <font>
      <b/>
      <sz val="12"/>
      <name val="Arial CE"/>
      <family val="2"/>
    </font>
    <font>
      <sz val="7"/>
      <name val="Arial"/>
      <family val="0"/>
    </font>
    <font>
      <sz val="7"/>
      <name val="Arial CE"/>
      <family val="2"/>
    </font>
    <font>
      <b/>
      <u val="single"/>
      <sz val="14"/>
      <name val="Arial CE"/>
      <family val="2"/>
    </font>
    <font>
      <b/>
      <sz val="7"/>
      <name val="Arial CE"/>
      <family val="2"/>
    </font>
    <font>
      <b/>
      <sz val="8"/>
      <name val="Arial"/>
      <family val="2"/>
    </font>
    <font>
      <i/>
      <sz val="8"/>
      <name val="Arial"/>
      <family val="2"/>
    </font>
    <font>
      <vertAlign val="superscript"/>
      <sz val="7"/>
      <name val="Arial CE"/>
      <family val="2"/>
    </font>
    <font>
      <b/>
      <i/>
      <sz val="10"/>
      <name val="Arial CE"/>
      <family val="2"/>
    </font>
    <font>
      <i/>
      <sz val="10"/>
      <name val="Arial CE"/>
      <family val="2"/>
    </font>
    <font>
      <b/>
      <u val="single"/>
      <sz val="10"/>
      <name val="Arial CE"/>
      <family val="0"/>
    </font>
    <font>
      <b/>
      <u val="single"/>
      <sz val="10"/>
      <name val="Arial"/>
      <family val="0"/>
    </font>
    <font>
      <b/>
      <vertAlign val="superscript"/>
      <sz val="10"/>
      <name val="Arial"/>
      <family val="2"/>
    </font>
    <font>
      <b/>
      <sz val="22"/>
      <name val="Arial"/>
      <family val="2"/>
    </font>
    <font>
      <sz val="9"/>
      <name val="Arial"/>
      <family val="0"/>
    </font>
    <font>
      <b/>
      <i/>
      <sz val="8"/>
      <name val="Arial"/>
      <family val="2"/>
    </font>
    <font>
      <b/>
      <i/>
      <sz val="8"/>
      <name val="Arial CE"/>
      <family val="2"/>
    </font>
    <font>
      <b/>
      <i/>
      <vertAlign val="superscript"/>
      <sz val="8"/>
      <name val="Arial CE"/>
      <family val="2"/>
    </font>
    <font>
      <i/>
      <sz val="7"/>
      <name val="Arial"/>
      <family val="2"/>
    </font>
    <font>
      <vertAlign val="superscript"/>
      <sz val="7"/>
      <name val="Arial"/>
      <family val="2"/>
    </font>
    <font>
      <b/>
      <i/>
      <sz val="7"/>
      <name val="Arial CE"/>
      <family val="2"/>
    </font>
    <font>
      <b/>
      <sz val="9"/>
      <name val="Arial"/>
      <family val="0"/>
    </font>
    <font>
      <b/>
      <sz val="7"/>
      <name val="Arial"/>
      <family val="2"/>
    </font>
    <font>
      <b/>
      <u val="single"/>
      <sz val="12"/>
      <name val="Arial CE"/>
      <family val="2"/>
    </font>
    <font>
      <u val="single"/>
      <sz val="12"/>
      <name val="Arial"/>
      <family val="0"/>
    </font>
    <font>
      <u val="single"/>
      <sz val="10"/>
      <color indexed="12"/>
      <name val="Arial"/>
      <family val="0"/>
    </font>
    <font>
      <b/>
      <i/>
      <u val="single"/>
      <sz val="10"/>
      <name val="Arial CE"/>
      <family val="0"/>
    </font>
    <font>
      <sz val="8"/>
      <name val="Tahoma"/>
      <family val="0"/>
    </font>
    <font>
      <b/>
      <sz val="8"/>
      <name val="Tahoma"/>
      <family val="0"/>
    </font>
    <font>
      <u val="single"/>
      <sz val="10"/>
      <color indexed="36"/>
      <name val="Arial"/>
      <family val="0"/>
    </font>
  </fonts>
  <fills count="10">
    <fill>
      <patternFill/>
    </fill>
    <fill>
      <patternFill patternType="gray125"/>
    </fill>
    <fill>
      <patternFill patternType="solid">
        <fgColor indexed="9"/>
        <bgColor indexed="64"/>
      </patternFill>
    </fill>
    <fill>
      <patternFill patternType="solid">
        <fgColor indexed="8"/>
        <bgColor indexed="64"/>
      </patternFill>
    </fill>
    <fill>
      <patternFill patternType="solid">
        <fgColor indexed="22"/>
        <bgColor indexed="64"/>
      </patternFill>
    </fill>
    <fill>
      <patternFill patternType="solid">
        <fgColor indexed="22"/>
        <bgColor indexed="64"/>
      </patternFill>
    </fill>
    <fill>
      <patternFill patternType="solid">
        <fgColor indexed="8"/>
        <bgColor indexed="64"/>
      </patternFill>
    </fill>
    <fill>
      <patternFill patternType="solid">
        <fgColor indexed="9"/>
        <bgColor indexed="64"/>
      </patternFill>
    </fill>
    <fill>
      <patternFill patternType="solid">
        <fgColor indexed="9"/>
        <bgColor indexed="64"/>
      </patternFill>
    </fill>
    <fill>
      <patternFill patternType="solid">
        <fgColor indexed="26"/>
        <bgColor indexed="64"/>
      </patternFill>
    </fill>
  </fills>
  <borders count="75">
    <border>
      <left/>
      <right/>
      <top/>
      <bottom/>
      <diagonal/>
    </border>
    <border>
      <left>
        <color indexed="63"/>
      </left>
      <right>
        <color indexed="63"/>
      </right>
      <top style="double"/>
      <bottom>
        <color indexed="63"/>
      </bottom>
    </border>
    <border>
      <left style="thin"/>
      <right style="thin"/>
      <top style="thin"/>
      <bottom style="thin"/>
    </border>
    <border>
      <left>
        <color indexed="63"/>
      </left>
      <right style="medium"/>
      <top style="medium"/>
      <bottom style="medium"/>
    </border>
    <border>
      <left style="medium"/>
      <right>
        <color indexed="63"/>
      </right>
      <top style="thin"/>
      <bottom style="thin"/>
    </border>
    <border>
      <left style="thin"/>
      <right style="medium"/>
      <top style="thin"/>
      <bottom style="thin"/>
    </border>
    <border>
      <left style="thin"/>
      <right style="thin"/>
      <top style="thin"/>
      <bottom style="medium"/>
    </border>
    <border>
      <left style="medium"/>
      <right>
        <color indexed="63"/>
      </right>
      <top style="medium"/>
      <bottom style="thin"/>
    </border>
    <border>
      <left style="medium"/>
      <right>
        <color indexed="63"/>
      </right>
      <top style="thin"/>
      <bottom style="medium"/>
    </border>
    <border>
      <left style="thin"/>
      <right>
        <color indexed="63"/>
      </right>
      <top style="medium"/>
      <bottom style="thin"/>
    </border>
    <border>
      <left>
        <color indexed="63"/>
      </left>
      <right style="medium"/>
      <top style="medium"/>
      <bottom style="thin"/>
    </border>
    <border>
      <left>
        <color indexed="63"/>
      </left>
      <right style="thin"/>
      <top style="thin"/>
      <bottom style="medium"/>
    </border>
    <border>
      <left style="thin"/>
      <right>
        <color indexed="63"/>
      </right>
      <top style="thin"/>
      <bottom style="medium"/>
    </border>
    <border>
      <left>
        <color indexed="63"/>
      </left>
      <right>
        <color indexed="63"/>
      </right>
      <top style="thin"/>
      <bottom style="medium"/>
    </border>
    <border>
      <left>
        <color indexed="63"/>
      </left>
      <right>
        <color indexed="63"/>
      </right>
      <top style="thin"/>
      <bottom style="thin"/>
    </border>
    <border>
      <left style="thin"/>
      <right style="medium"/>
      <top style="thin"/>
      <bottom style="mediu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style="thin"/>
      <bottom style="thin"/>
    </border>
    <border>
      <left style="medium"/>
      <right style="thin"/>
      <top style="thin"/>
      <bottom style="medium"/>
    </border>
    <border>
      <left style="medium"/>
      <right>
        <color indexed="63"/>
      </right>
      <top style="thin"/>
      <bottom>
        <color indexed="63"/>
      </bottom>
    </border>
    <border>
      <left style="medium"/>
      <right>
        <color indexed="63"/>
      </right>
      <top>
        <color indexed="63"/>
      </top>
      <bottom style="thin"/>
    </border>
    <border>
      <left style="medium"/>
      <right>
        <color indexed="63"/>
      </right>
      <top style="medium"/>
      <bottom style="medium"/>
    </border>
    <border>
      <left style="thin"/>
      <right style="thin"/>
      <top style="medium"/>
      <bottom style="medium"/>
    </border>
    <border>
      <left style="thin"/>
      <right style="thin"/>
      <top style="medium"/>
      <bottom style="thin"/>
    </border>
    <border>
      <left>
        <color indexed="63"/>
      </left>
      <right style="medium"/>
      <top style="thin"/>
      <bottom style="thin"/>
    </border>
    <border>
      <left>
        <color indexed="63"/>
      </left>
      <right style="medium"/>
      <top style="thin"/>
      <bottom style="medium"/>
    </border>
    <border>
      <left style="medium"/>
      <right>
        <color indexed="63"/>
      </right>
      <top>
        <color indexed="63"/>
      </top>
      <bottom>
        <color indexed="63"/>
      </bottom>
    </border>
    <border>
      <left style="thin"/>
      <right style="thin"/>
      <top>
        <color indexed="63"/>
      </top>
      <bottom>
        <color indexed="63"/>
      </bottom>
    </border>
    <border>
      <left>
        <color indexed="63"/>
      </left>
      <right style="medium"/>
      <top>
        <color indexed="63"/>
      </top>
      <bottom>
        <color indexed="63"/>
      </bottom>
    </border>
    <border>
      <left>
        <color indexed="63"/>
      </left>
      <right>
        <color indexed="63"/>
      </right>
      <top style="medium"/>
      <bottom style="medium"/>
    </border>
    <border>
      <left style="thin"/>
      <right style="medium"/>
      <top style="medium"/>
      <bottom style="medium"/>
    </border>
    <border>
      <left>
        <color indexed="63"/>
      </left>
      <right>
        <color indexed="63"/>
      </right>
      <top style="medium"/>
      <bottom style="thin"/>
    </border>
    <border>
      <left style="thin"/>
      <right style="medium"/>
      <top style="medium"/>
      <bottom style="thin"/>
    </border>
    <border>
      <left style="thin"/>
      <right style="medium"/>
      <top>
        <color indexed="63"/>
      </top>
      <bottom>
        <color indexed="63"/>
      </bottom>
    </border>
    <border>
      <left>
        <color indexed="63"/>
      </left>
      <right>
        <color indexed="63"/>
      </right>
      <top style="thin"/>
      <bottom>
        <color indexed="63"/>
      </bottom>
    </border>
    <border>
      <left style="thin"/>
      <right style="medium"/>
      <top style="thin"/>
      <bottom>
        <color indexed="63"/>
      </bottom>
    </border>
    <border>
      <left style="thin"/>
      <right>
        <color indexed="63"/>
      </right>
      <top style="medium"/>
      <bottom style="medium"/>
    </border>
    <border>
      <left>
        <color indexed="63"/>
      </left>
      <right>
        <color indexed="63"/>
      </right>
      <top>
        <color indexed="63"/>
      </top>
      <bottom style="thin"/>
    </border>
    <border>
      <left>
        <color indexed="63"/>
      </left>
      <right style="thin"/>
      <top style="thin"/>
      <bottom>
        <color indexed="63"/>
      </bottom>
    </border>
    <border>
      <left>
        <color indexed="63"/>
      </left>
      <right style="thin"/>
      <top style="thin"/>
      <bottom style="thin"/>
    </border>
    <border>
      <left>
        <color indexed="63"/>
      </left>
      <right style="thin"/>
      <top>
        <color indexed="63"/>
      </top>
      <bottom>
        <color indexed="63"/>
      </bottom>
    </border>
    <border>
      <left style="thin"/>
      <right>
        <color indexed="63"/>
      </right>
      <top style="thin"/>
      <bottom style="thin"/>
    </border>
    <border>
      <left style="medium"/>
      <right style="thin"/>
      <top style="medium"/>
      <bottom style="medium"/>
    </border>
    <border>
      <left style="medium"/>
      <right style="thin"/>
      <top style="medium"/>
      <bottom style="thin"/>
    </border>
    <border>
      <left>
        <color indexed="63"/>
      </left>
      <right style="medium"/>
      <top style="medium"/>
      <bottom>
        <color indexed="63"/>
      </bottom>
    </border>
    <border>
      <left style="medium"/>
      <right style="medium"/>
      <top style="medium"/>
      <bottom style="medium"/>
    </border>
    <border>
      <left style="thin"/>
      <right style="thin"/>
      <top style="thin"/>
      <bottom>
        <color indexed="63"/>
      </bottom>
    </border>
    <border>
      <left style="hair"/>
      <right style="hair"/>
      <top style="hair"/>
      <bottom>
        <color indexed="63"/>
      </bottom>
    </border>
    <border>
      <left style="hair"/>
      <right style="hair"/>
      <top>
        <color indexed="63"/>
      </top>
      <bottom>
        <color indexed="63"/>
      </bottom>
    </border>
    <border>
      <left style="hair"/>
      <right style="hair"/>
      <top>
        <color indexed="63"/>
      </top>
      <bottom style="hair"/>
    </border>
    <border>
      <left>
        <color indexed="63"/>
      </left>
      <right style="thin"/>
      <top style="medium"/>
      <bottom style="medium"/>
    </border>
    <border>
      <left style="thin"/>
      <right>
        <color indexed="63"/>
      </right>
      <top>
        <color indexed="63"/>
      </top>
      <bottom>
        <color indexed="63"/>
      </bottom>
    </border>
    <border>
      <left style="thin"/>
      <right>
        <color indexed="63"/>
      </right>
      <top style="thin"/>
      <bottom>
        <color indexed="63"/>
      </bottom>
    </border>
    <border>
      <left>
        <color indexed="63"/>
      </left>
      <right style="thin"/>
      <top style="medium"/>
      <bottom style="thin"/>
    </border>
    <border>
      <left>
        <color indexed="63"/>
      </left>
      <right>
        <color indexed="63"/>
      </right>
      <top>
        <color indexed="63"/>
      </top>
      <bottom style="medium"/>
    </border>
    <border>
      <left>
        <color indexed="63"/>
      </left>
      <right>
        <color indexed="63"/>
      </right>
      <top style="medium"/>
      <bottom>
        <color indexed="63"/>
      </bottom>
    </border>
    <border>
      <left>
        <color indexed="63"/>
      </left>
      <right style="thin"/>
      <top style="medium"/>
      <bottom>
        <color indexed="63"/>
      </bottom>
    </border>
    <border>
      <left style="thin"/>
      <right>
        <color indexed="63"/>
      </right>
      <top>
        <color indexed="63"/>
      </top>
      <bottom style="thin"/>
    </border>
    <border>
      <left>
        <color indexed="63"/>
      </left>
      <right style="thin"/>
      <top>
        <color indexed="63"/>
      </top>
      <bottom style="thin"/>
    </border>
    <border>
      <left>
        <color indexed="63"/>
      </left>
      <right style="medium"/>
      <top style="thin"/>
      <bottom>
        <color indexed="63"/>
      </bottom>
    </border>
    <border>
      <left style="medium"/>
      <right>
        <color indexed="63"/>
      </right>
      <top style="medium"/>
      <bottom>
        <color indexed="63"/>
      </bottom>
    </border>
    <border>
      <left>
        <color indexed="63"/>
      </left>
      <right>
        <color indexed="63"/>
      </right>
      <top>
        <color indexed="63"/>
      </top>
      <bottom style="hair"/>
    </border>
    <border>
      <left>
        <color indexed="63"/>
      </left>
      <right>
        <color indexed="63"/>
      </right>
      <top style="hair"/>
      <bottom style="hair"/>
    </border>
    <border>
      <left style="medium"/>
      <right>
        <color indexed="63"/>
      </right>
      <top>
        <color indexed="63"/>
      </top>
      <bottom style="medium"/>
    </border>
    <border>
      <left>
        <color indexed="63"/>
      </left>
      <right style="medium"/>
      <top>
        <color indexed="63"/>
      </top>
      <bottom style="medium"/>
    </border>
    <border>
      <left>
        <color indexed="63"/>
      </left>
      <right style="medium"/>
      <top>
        <color indexed="63"/>
      </top>
      <bottom style="thin"/>
    </border>
    <border>
      <left style="thin"/>
      <right>
        <color indexed="63"/>
      </right>
      <top style="medium"/>
      <bottom>
        <color indexed="63"/>
      </bottom>
    </border>
  </borders>
  <cellStyleXfs count="2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64" fontId="0" fillId="0" borderId="0" applyFill="0" applyBorder="0" applyAlignment="0" applyProtection="0"/>
    <xf numFmtId="3" fontId="0" fillId="0" borderId="0" applyFill="0" applyBorder="0" applyAlignment="0" applyProtection="0"/>
    <xf numFmtId="7" fontId="0" fillId="0" borderId="0" applyFill="0" applyBorder="0" applyAlignment="0" applyProtection="0"/>
    <xf numFmtId="5" fontId="0" fillId="0" borderId="0" applyFill="0" applyBorder="0" applyAlignment="0" applyProtection="0"/>
    <xf numFmtId="165" fontId="0" fillId="0" borderId="0" applyFill="0" applyBorder="0" applyAlignment="0" applyProtection="0"/>
    <xf numFmtId="2" fontId="0" fillId="0" borderId="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4" fillId="0" borderId="0" applyNumberFormat="0" applyFill="0" applyBorder="0" applyAlignment="0" applyProtection="0"/>
    <xf numFmtId="0" fontId="0" fillId="0" borderId="0" applyNumberFormat="0" applyFill="0" applyBorder="0" applyAlignment="0" applyProtection="0"/>
    <xf numFmtId="10" fontId="0" fillId="0" borderId="0" applyFill="0" applyBorder="0" applyAlignment="0" applyProtection="0"/>
    <xf numFmtId="0" fontId="48" fillId="0" borderId="0" applyNumberFormat="0" applyFill="0" applyBorder="0" applyAlignment="0" applyProtection="0"/>
    <xf numFmtId="0" fontId="0" fillId="0" borderId="1" applyNumberFormat="0" applyFill="0" applyAlignment="0" applyProtection="0"/>
  </cellStyleXfs>
  <cellXfs count="934">
    <xf numFmtId="0" fontId="0" fillId="0" borderId="0" xfId="0" applyAlignment="1">
      <alignment/>
    </xf>
    <xf numFmtId="0" fontId="0" fillId="0" borderId="0" xfId="0" applyFill="1" applyAlignment="1">
      <alignment/>
    </xf>
    <xf numFmtId="0" fontId="16" fillId="0" borderId="0" xfId="0" applyFont="1" applyFill="1" applyAlignment="1">
      <alignment/>
    </xf>
    <xf numFmtId="0" fontId="0" fillId="2" borderId="0" xfId="0" applyFill="1" applyAlignment="1">
      <alignment/>
    </xf>
    <xf numFmtId="0" fontId="6" fillId="2" borderId="0" xfId="24" applyFont="1" applyFill="1" applyAlignment="1">
      <alignment/>
    </xf>
    <xf numFmtId="0" fontId="7" fillId="2" borderId="0" xfId="24" applyFont="1" applyFill="1" applyAlignment="1">
      <alignment/>
    </xf>
    <xf numFmtId="0" fontId="6" fillId="2" borderId="2" xfId="24" applyFont="1" applyFill="1" applyBorder="1" applyAlignment="1">
      <alignment horizontal="center"/>
    </xf>
    <xf numFmtId="0" fontId="6" fillId="2" borderId="3" xfId="24" applyFont="1" applyFill="1" applyBorder="1" applyAlignment="1" applyProtection="1">
      <alignment/>
      <protection locked="0"/>
    </xf>
    <xf numFmtId="0" fontId="1" fillId="2" borderId="0" xfId="0" applyFont="1" applyFill="1" applyAlignment="1">
      <alignment/>
    </xf>
    <xf numFmtId="0" fontId="6" fillId="3" borderId="4" xfId="24" applyFont="1" applyFill="1" applyBorder="1" applyAlignment="1">
      <alignment/>
    </xf>
    <xf numFmtId="0" fontId="9" fillId="3" borderId="4" xfId="24" applyFont="1" applyFill="1" applyBorder="1" applyAlignment="1">
      <alignment horizontal="center"/>
    </xf>
    <xf numFmtId="0" fontId="16" fillId="2" borderId="0" xfId="0" applyFont="1" applyFill="1" applyAlignment="1">
      <alignment/>
    </xf>
    <xf numFmtId="0" fontId="9" fillId="3" borderId="5" xfId="24" applyFont="1" applyFill="1" applyBorder="1" applyAlignment="1">
      <alignment horizontal="center"/>
    </xf>
    <xf numFmtId="0" fontId="6" fillId="2" borderId="2" xfId="24" applyFont="1" applyFill="1" applyBorder="1" applyAlignment="1" applyProtection="1">
      <alignment horizontal="center"/>
      <protection locked="0"/>
    </xf>
    <xf numFmtId="0" fontId="6" fillId="2" borderId="6" xfId="24" applyFont="1" applyFill="1" applyBorder="1" applyAlignment="1" applyProtection="1">
      <alignment horizontal="center"/>
      <protection locked="0"/>
    </xf>
    <xf numFmtId="0" fontId="6" fillId="2" borderId="6" xfId="24" applyFont="1" applyFill="1" applyBorder="1" applyAlignment="1">
      <alignment horizontal="center"/>
    </xf>
    <xf numFmtId="0" fontId="9" fillId="3" borderId="0" xfId="24" applyFont="1" applyFill="1" applyAlignment="1">
      <alignment horizontal="center"/>
    </xf>
    <xf numFmtId="0" fontId="7" fillId="3" borderId="0" xfId="24" applyFont="1" applyFill="1" applyAlignment="1">
      <alignment horizontal="center"/>
    </xf>
    <xf numFmtId="49" fontId="9" fillId="2" borderId="7" xfId="24" applyNumberFormat="1" applyFont="1" applyFill="1" applyBorder="1" applyAlignment="1">
      <alignment horizontal="left" vertical="top"/>
    </xf>
    <xf numFmtId="49" fontId="9" fillId="2" borderId="8" xfId="24" applyNumberFormat="1" applyFont="1" applyFill="1" applyBorder="1" applyAlignment="1">
      <alignment horizontal="left" vertical="top"/>
    </xf>
    <xf numFmtId="49" fontId="9" fillId="2" borderId="9" xfId="24" applyNumberFormat="1" applyFont="1" applyFill="1" applyBorder="1" applyAlignment="1">
      <alignment horizontal="left" vertical="top"/>
    </xf>
    <xf numFmtId="49" fontId="6" fillId="2" borderId="10" xfId="24" applyNumberFormat="1" applyFont="1" applyFill="1" applyBorder="1" applyAlignment="1" applyProtection="1">
      <alignment horizontal="center"/>
      <protection locked="0"/>
    </xf>
    <xf numFmtId="49" fontId="6" fillId="2" borderId="11" xfId="24" applyNumberFormat="1" applyFont="1" applyFill="1" applyBorder="1" applyAlignment="1" applyProtection="1">
      <alignment horizontal="center"/>
      <protection locked="0"/>
    </xf>
    <xf numFmtId="49" fontId="9" fillId="2" borderId="12" xfId="24" applyNumberFormat="1" applyFont="1" applyFill="1" applyBorder="1" applyAlignment="1">
      <alignment horizontal="left" vertical="top" wrapText="1"/>
    </xf>
    <xf numFmtId="49" fontId="9" fillId="2" borderId="13" xfId="24" applyNumberFormat="1" applyFont="1" applyFill="1" applyBorder="1" applyAlignment="1">
      <alignment horizontal="left" vertical="top"/>
    </xf>
    <xf numFmtId="14" fontId="7" fillId="2" borderId="2" xfId="24" applyNumberFormat="1" applyFont="1" applyFill="1" applyBorder="1" applyAlignment="1" applyProtection="1">
      <alignment horizontal="center"/>
      <protection locked="0"/>
    </xf>
    <xf numFmtId="0" fontId="9" fillId="3" borderId="4" xfId="24" applyFont="1" applyFill="1" applyBorder="1" applyAlignment="1">
      <alignment horizontal="center" vertical="center" wrapText="1"/>
    </xf>
    <xf numFmtId="0" fontId="9" fillId="3" borderId="8" xfId="24" applyFont="1" applyFill="1" applyBorder="1" applyAlignment="1">
      <alignment horizontal="center" vertical="center" wrapText="1"/>
    </xf>
    <xf numFmtId="0" fontId="9" fillId="3" borderId="8" xfId="24" applyFont="1" applyFill="1" applyBorder="1" applyAlignment="1">
      <alignment horizontal="center" vertical="center"/>
    </xf>
    <xf numFmtId="0" fontId="9" fillId="3" borderId="4" xfId="24" applyFont="1" applyFill="1" applyBorder="1" applyAlignment="1">
      <alignment horizontal="center" vertical="center"/>
    </xf>
    <xf numFmtId="0" fontId="9" fillId="3" borderId="14" xfId="24" applyFont="1" applyFill="1" applyBorder="1" applyAlignment="1" applyProtection="1">
      <alignment vertical="center" wrapText="1"/>
      <protection/>
    </xf>
    <xf numFmtId="0" fontId="9" fillId="3" borderId="5" xfId="24" applyFont="1" applyFill="1" applyBorder="1" applyAlignment="1">
      <alignment horizontal="center" vertical="center"/>
    </xf>
    <xf numFmtId="0" fontId="9" fillId="3" borderId="15" xfId="24" applyFont="1" applyFill="1" applyBorder="1" applyAlignment="1">
      <alignment horizontal="center" vertical="center"/>
    </xf>
    <xf numFmtId="0" fontId="9" fillId="3" borderId="4" xfId="24" applyFont="1" applyFill="1" applyBorder="1" applyAlignment="1" applyProtection="1">
      <alignment horizontal="center" vertical="center"/>
      <protection/>
    </xf>
    <xf numFmtId="0" fontId="9" fillId="3" borderId="8" xfId="24" applyFont="1" applyFill="1" applyBorder="1" applyAlignment="1" applyProtection="1">
      <alignment horizontal="center" vertical="center"/>
      <protection/>
    </xf>
    <xf numFmtId="0" fontId="0" fillId="2" borderId="0" xfId="0" applyFill="1" applyAlignment="1" applyProtection="1">
      <alignment/>
      <protection/>
    </xf>
    <xf numFmtId="0" fontId="6" fillId="2" borderId="0" xfId="24" applyFont="1" applyFill="1" applyAlignment="1" applyProtection="1">
      <alignment/>
      <protection/>
    </xf>
    <xf numFmtId="0" fontId="6" fillId="3" borderId="0" xfId="24" applyFont="1" applyFill="1" applyAlignment="1" applyProtection="1">
      <alignment/>
      <protection/>
    </xf>
    <xf numFmtId="0" fontId="9" fillId="3" borderId="0" xfId="24" applyFont="1" applyFill="1" applyAlignment="1" applyProtection="1">
      <alignment/>
      <protection/>
    </xf>
    <xf numFmtId="0" fontId="9" fillId="3" borderId="0" xfId="24" applyFont="1" applyFill="1" applyAlignment="1" applyProtection="1">
      <alignment/>
      <protection/>
    </xf>
    <xf numFmtId="0" fontId="12" fillId="2" borderId="0" xfId="0" applyFont="1" applyFill="1" applyAlignment="1" applyProtection="1">
      <alignment/>
      <protection/>
    </xf>
    <xf numFmtId="0" fontId="9" fillId="3" borderId="0" xfId="24" applyFont="1" applyFill="1" applyAlignment="1" applyProtection="1">
      <alignment horizontal="center"/>
      <protection/>
    </xf>
    <xf numFmtId="0" fontId="9" fillId="3" borderId="0" xfId="24" applyFont="1" applyFill="1" applyAlignment="1" applyProtection="1">
      <alignment horizontal="right"/>
      <protection/>
    </xf>
    <xf numFmtId="0" fontId="15" fillId="3" borderId="0" xfId="24" applyFont="1" applyFill="1" applyAlignment="1" applyProtection="1">
      <alignment horizontal="right"/>
      <protection/>
    </xf>
    <xf numFmtId="0" fontId="0" fillId="4" borderId="0" xfId="0" applyFill="1" applyAlignment="1">
      <alignment/>
    </xf>
    <xf numFmtId="0" fontId="0" fillId="5" borderId="0" xfId="0" applyFill="1" applyAlignment="1">
      <alignment/>
    </xf>
    <xf numFmtId="0" fontId="6" fillId="4" borderId="0" xfId="24" applyFont="1" applyFill="1" applyAlignment="1">
      <alignment/>
    </xf>
    <xf numFmtId="0" fontId="7" fillId="2" borderId="16" xfId="24" applyFont="1" applyFill="1" applyBorder="1" applyAlignment="1">
      <alignment horizontal="center"/>
    </xf>
    <xf numFmtId="0" fontId="7" fillId="2" borderId="17" xfId="24" applyFont="1" applyFill="1" applyBorder="1" applyAlignment="1">
      <alignment horizontal="center"/>
    </xf>
    <xf numFmtId="0" fontId="7" fillId="2" borderId="18" xfId="24" applyFont="1" applyFill="1" applyBorder="1" applyAlignment="1">
      <alignment horizontal="center"/>
    </xf>
    <xf numFmtId="0" fontId="7" fillId="4" borderId="0" xfId="24" applyFont="1" applyFill="1" applyAlignment="1">
      <alignment horizontal="right"/>
    </xf>
    <xf numFmtId="0" fontId="6" fillId="2" borderId="19" xfId="24" applyFont="1" applyFill="1" applyBorder="1" applyAlignment="1">
      <alignment/>
    </xf>
    <xf numFmtId="0" fontId="7" fillId="2" borderId="20" xfId="24" applyFont="1" applyFill="1" applyBorder="1" applyAlignment="1">
      <alignment horizontal="center"/>
    </xf>
    <xf numFmtId="0" fontId="7" fillId="2" borderId="21" xfId="24" applyFont="1" applyFill="1" applyBorder="1" applyAlignment="1">
      <alignment horizontal="center"/>
    </xf>
    <xf numFmtId="0" fontId="0" fillId="2" borderId="22" xfId="24" applyFont="1" applyFill="1" applyBorder="1" applyAlignment="1">
      <alignment/>
    </xf>
    <xf numFmtId="0" fontId="7" fillId="2" borderId="23" xfId="24" applyFont="1" applyFill="1" applyBorder="1" applyAlignment="1">
      <alignment horizontal="center"/>
    </xf>
    <xf numFmtId="0" fontId="7" fillId="2" borderId="24" xfId="24" applyFont="1" applyFill="1" applyBorder="1" applyAlignment="1">
      <alignment horizontal="center"/>
    </xf>
    <xf numFmtId="167" fontId="0" fillId="2" borderId="25" xfId="19" applyNumberFormat="1" applyFont="1" applyFill="1" applyBorder="1" applyAlignment="1">
      <alignment horizontal="center"/>
    </xf>
    <xf numFmtId="0" fontId="6" fillId="2" borderId="5" xfId="24" applyFont="1" applyFill="1" applyBorder="1" applyAlignment="1">
      <alignment horizontal="center"/>
    </xf>
    <xf numFmtId="167" fontId="0" fillId="2" borderId="25" xfId="19" applyNumberFormat="1" applyFont="1" applyFill="1" applyBorder="1" applyAlignment="1">
      <alignment horizontal="center" wrapText="1"/>
    </xf>
    <xf numFmtId="167" fontId="6" fillId="2" borderId="25" xfId="24" applyNumberFormat="1" applyFont="1" applyFill="1" applyBorder="1" applyAlignment="1">
      <alignment horizontal="center"/>
    </xf>
    <xf numFmtId="0" fontId="0" fillId="2" borderId="2" xfId="0" applyFill="1" applyBorder="1" applyAlignment="1">
      <alignment horizontal="center"/>
    </xf>
    <xf numFmtId="167" fontId="6" fillId="2" borderId="26" xfId="24" applyNumberFormat="1" applyFont="1" applyFill="1" applyBorder="1" applyAlignment="1">
      <alignment horizontal="center"/>
    </xf>
    <xf numFmtId="16" fontId="6" fillId="4" borderId="0" xfId="24" applyNumberFormat="1" applyFont="1" applyFill="1" applyAlignment="1">
      <alignment horizontal="center"/>
    </xf>
    <xf numFmtId="0" fontId="12" fillId="6" borderId="2" xfId="0" applyFont="1" applyFill="1" applyBorder="1" applyAlignment="1" applyProtection="1">
      <alignment horizontal="center"/>
      <protection/>
    </xf>
    <xf numFmtId="0" fontId="12" fillId="6" borderId="5" xfId="0" applyFont="1" applyFill="1" applyBorder="1" applyAlignment="1" applyProtection="1">
      <alignment horizontal="center"/>
      <protection/>
    </xf>
    <xf numFmtId="0" fontId="9" fillId="3" borderId="25" xfId="24" applyFont="1" applyFill="1" applyBorder="1" applyAlignment="1" applyProtection="1">
      <alignment horizontal="center"/>
      <protection/>
    </xf>
    <xf numFmtId="0" fontId="9" fillId="3" borderId="26" xfId="24" applyFont="1" applyFill="1" applyBorder="1" applyAlignment="1" applyProtection="1">
      <alignment horizontal="center"/>
      <protection/>
    </xf>
    <xf numFmtId="49" fontId="6" fillId="2" borderId="2" xfId="24" applyNumberFormat="1" applyFont="1" applyFill="1" applyBorder="1" applyAlignment="1" applyProtection="1">
      <alignment horizontal="center"/>
      <protection locked="0"/>
    </xf>
    <xf numFmtId="49" fontId="0" fillId="7" borderId="2" xfId="0" applyNumberFormat="1" applyFont="1" applyFill="1" applyBorder="1" applyAlignment="1" applyProtection="1">
      <alignment horizontal="center"/>
      <protection locked="0"/>
    </xf>
    <xf numFmtId="10" fontId="6" fillId="2" borderId="5" xfId="24" applyNumberFormat="1" applyFont="1" applyFill="1" applyBorder="1" applyAlignment="1" applyProtection="1">
      <alignment horizontal="center"/>
      <protection locked="0"/>
    </xf>
    <xf numFmtId="10" fontId="6" fillId="2" borderId="2" xfId="24" applyNumberFormat="1" applyFont="1" applyFill="1" applyBorder="1" applyAlignment="1" applyProtection="1">
      <alignment horizontal="center"/>
      <protection locked="0"/>
    </xf>
    <xf numFmtId="10" fontId="6" fillId="2" borderId="6" xfId="24" applyNumberFormat="1" applyFont="1" applyFill="1" applyBorder="1" applyAlignment="1" applyProtection="1">
      <alignment horizontal="center"/>
      <protection locked="0"/>
    </xf>
    <xf numFmtId="10" fontId="6" fillId="2" borderId="15" xfId="24" applyNumberFormat="1" applyFont="1" applyFill="1" applyBorder="1" applyAlignment="1" applyProtection="1">
      <alignment horizontal="center"/>
      <protection locked="0"/>
    </xf>
    <xf numFmtId="0" fontId="9" fillId="3" borderId="2" xfId="24" applyFont="1" applyFill="1" applyBorder="1" applyAlignment="1" applyProtection="1">
      <alignment horizontal="center" vertical="center"/>
      <protection/>
    </xf>
    <xf numFmtId="0" fontId="9" fillId="3" borderId="5" xfId="24" applyFont="1" applyFill="1" applyBorder="1" applyAlignment="1" applyProtection="1">
      <alignment horizontal="center" vertical="center" wrapText="1"/>
      <protection/>
    </xf>
    <xf numFmtId="0" fontId="12" fillId="7" borderId="17" xfId="0" applyFont="1" applyFill="1" applyBorder="1" applyAlignment="1" applyProtection="1">
      <alignment vertical="top"/>
      <protection/>
    </xf>
    <xf numFmtId="0" fontId="12" fillId="7" borderId="18" xfId="0" applyFont="1" applyFill="1" applyBorder="1" applyAlignment="1" applyProtection="1">
      <alignment vertical="top"/>
      <protection/>
    </xf>
    <xf numFmtId="10" fontId="0" fillId="7" borderId="21" xfId="0" applyNumberFormat="1" applyFill="1" applyBorder="1" applyAlignment="1" applyProtection="1">
      <alignment horizontal="right"/>
      <protection locked="0"/>
    </xf>
    <xf numFmtId="0" fontId="9" fillId="3" borderId="25" xfId="24" applyFont="1" applyFill="1" applyBorder="1" applyAlignment="1" applyProtection="1">
      <alignment horizontal="center" vertical="center"/>
      <protection/>
    </xf>
    <xf numFmtId="0" fontId="0" fillId="6" borderId="5" xfId="0" applyFill="1" applyBorder="1" applyAlignment="1">
      <alignment vertical="center"/>
    </xf>
    <xf numFmtId="0" fontId="9" fillId="3" borderId="26" xfId="24" applyFont="1" applyFill="1" applyBorder="1" applyAlignment="1" applyProtection="1">
      <alignment horizontal="center" vertical="center"/>
      <protection/>
    </xf>
    <xf numFmtId="0" fontId="9" fillId="3" borderId="4" xfId="24" applyFont="1" applyFill="1" applyBorder="1" applyAlignment="1" applyProtection="1">
      <alignment horizontal="center" vertical="center"/>
      <protection/>
    </xf>
    <xf numFmtId="0" fontId="9" fillId="3" borderId="8" xfId="24" applyFont="1" applyFill="1" applyBorder="1" applyAlignment="1" applyProtection="1">
      <alignment horizontal="center" vertical="center"/>
      <protection/>
    </xf>
    <xf numFmtId="0" fontId="0" fillId="7" borderId="2" xfId="0" applyFill="1" applyBorder="1" applyAlignment="1" applyProtection="1">
      <alignment horizontal="center" vertical="center"/>
      <protection locked="0"/>
    </xf>
    <xf numFmtId="0" fontId="9" fillId="3" borderId="27" xfId="24" applyFont="1" applyFill="1" applyBorder="1" applyAlignment="1" applyProtection="1">
      <alignment horizontal="center" vertical="center"/>
      <protection/>
    </xf>
    <xf numFmtId="0" fontId="9" fillId="3" borderId="28" xfId="24" applyFont="1" applyFill="1" applyBorder="1" applyAlignment="1" applyProtection="1">
      <alignment horizontal="center" vertical="center"/>
      <protection/>
    </xf>
    <xf numFmtId="49" fontId="9" fillId="2" borderId="13" xfId="24" applyNumberFormat="1" applyFont="1" applyFill="1" applyBorder="1" applyAlignment="1" applyProtection="1">
      <alignment horizontal="left" vertical="top" wrapText="1"/>
      <protection/>
    </xf>
    <xf numFmtId="49" fontId="0" fillId="7" borderId="11" xfId="0" applyNumberFormat="1" applyFill="1" applyBorder="1" applyAlignment="1" applyProtection="1">
      <alignment horizontal="center"/>
      <protection locked="0"/>
    </xf>
    <xf numFmtId="0" fontId="0" fillId="8" borderId="0" xfId="0" applyFill="1" applyAlignment="1">
      <alignment/>
    </xf>
    <xf numFmtId="0" fontId="6" fillId="8" borderId="0" xfId="24" applyFont="1" applyFill="1" applyAlignment="1">
      <alignment/>
    </xf>
    <xf numFmtId="0" fontId="19" fillId="9" borderId="0" xfId="24" applyFont="1" applyFill="1" applyAlignment="1">
      <alignment/>
    </xf>
    <xf numFmtId="0" fontId="7" fillId="9" borderId="29" xfId="24" applyFont="1" applyFill="1" applyBorder="1" applyAlignment="1">
      <alignment/>
    </xf>
    <xf numFmtId="0" fontId="7" fillId="9" borderId="30" xfId="24" applyFont="1" applyFill="1" applyBorder="1" applyAlignment="1">
      <alignment horizontal="center"/>
    </xf>
    <xf numFmtId="0" fontId="7" fillId="9" borderId="3" xfId="24" applyFont="1" applyFill="1" applyBorder="1" applyAlignment="1">
      <alignment horizontal="center"/>
    </xf>
    <xf numFmtId="0" fontId="6" fillId="9" borderId="7" xfId="24" applyFont="1" applyFill="1" applyBorder="1" applyAlignment="1">
      <alignment/>
    </xf>
    <xf numFmtId="2" fontId="6" fillId="2" borderId="31" xfId="24" applyNumberFormat="1" applyFont="1" applyFill="1" applyBorder="1" applyAlignment="1" applyProtection="1">
      <alignment/>
      <protection locked="0"/>
    </xf>
    <xf numFmtId="2" fontId="6" fillId="2" borderId="10" xfId="24" applyNumberFormat="1" applyFont="1" applyFill="1" applyBorder="1" applyAlignment="1" applyProtection="1">
      <alignment/>
      <protection locked="0"/>
    </xf>
    <xf numFmtId="0" fontId="6" fillId="9" borderId="4" xfId="24" applyFont="1" applyFill="1" applyBorder="1" applyAlignment="1">
      <alignment/>
    </xf>
    <xf numFmtId="2" fontId="6" fillId="2" borderId="2" xfId="24" applyNumberFormat="1" applyFont="1" applyFill="1" applyBorder="1" applyAlignment="1" applyProtection="1">
      <alignment/>
      <protection locked="0"/>
    </xf>
    <xf numFmtId="2" fontId="6" fillId="2" borderId="32" xfId="24" applyNumberFormat="1" applyFont="1" applyFill="1" applyBorder="1" applyAlignment="1" applyProtection="1">
      <alignment/>
      <protection locked="0"/>
    </xf>
    <xf numFmtId="0" fontId="27" fillId="9" borderId="4" xfId="24" applyFont="1" applyFill="1" applyBorder="1" applyAlignment="1">
      <alignment/>
    </xf>
    <xf numFmtId="2" fontId="7" fillId="2" borderId="2" xfId="24" applyNumberFormat="1" applyFont="1" applyFill="1" applyBorder="1" applyAlignment="1">
      <alignment/>
    </xf>
    <xf numFmtId="2" fontId="7" fillId="2" borderId="32" xfId="24" applyNumberFormat="1" applyFont="1" applyFill="1" applyBorder="1" applyAlignment="1">
      <alignment/>
    </xf>
    <xf numFmtId="0" fontId="6" fillId="9" borderId="8" xfId="24" applyFont="1" applyFill="1" applyBorder="1" applyAlignment="1">
      <alignment/>
    </xf>
    <xf numFmtId="2" fontId="6" fillId="2" borderId="6" xfId="24" applyNumberFormat="1" applyFont="1" applyFill="1" applyBorder="1" applyAlignment="1">
      <alignment/>
    </xf>
    <xf numFmtId="2" fontId="6" fillId="2" borderId="33" xfId="24" applyNumberFormat="1" applyFont="1" applyFill="1" applyBorder="1" applyAlignment="1">
      <alignment/>
    </xf>
    <xf numFmtId="0" fontId="7" fillId="9" borderId="34" xfId="24" applyFont="1" applyFill="1" applyBorder="1" applyAlignment="1">
      <alignment/>
    </xf>
    <xf numFmtId="2" fontId="6" fillId="9" borderId="35" xfId="24" applyNumberFormat="1" applyFont="1" applyFill="1" applyBorder="1" applyAlignment="1">
      <alignment/>
    </xf>
    <xf numFmtId="2" fontId="6" fillId="9" borderId="36" xfId="24" applyNumberFormat="1" applyFont="1" applyFill="1" applyBorder="1" applyAlignment="1">
      <alignment/>
    </xf>
    <xf numFmtId="0" fontId="6" fillId="9" borderId="37" xfId="24" applyFont="1" applyFill="1" applyBorder="1" applyAlignment="1">
      <alignment/>
    </xf>
    <xf numFmtId="0" fontId="7" fillId="9" borderId="38" xfId="24" applyFont="1" applyFill="1" applyBorder="1" applyAlignment="1">
      <alignment horizontal="center"/>
    </xf>
    <xf numFmtId="0" fontId="6" fillId="9" borderId="39" xfId="24" applyFont="1" applyFill="1" applyBorder="1" applyAlignment="1">
      <alignment/>
    </xf>
    <xf numFmtId="2" fontId="6" fillId="2" borderId="40" xfId="24" applyNumberFormat="1" applyFont="1" applyFill="1" applyBorder="1" applyAlignment="1" applyProtection="1">
      <alignment/>
      <protection locked="0"/>
    </xf>
    <xf numFmtId="0" fontId="6" fillId="9" borderId="14" xfId="24" applyFont="1" applyFill="1" applyBorder="1" applyAlignment="1">
      <alignment/>
    </xf>
    <xf numFmtId="2" fontId="6" fillId="2" borderId="5" xfId="24" applyNumberFormat="1" applyFont="1" applyFill="1" applyBorder="1" applyAlignment="1" applyProtection="1">
      <alignment/>
      <protection locked="0"/>
    </xf>
    <xf numFmtId="0" fontId="6" fillId="9" borderId="13" xfId="24" applyFont="1" applyFill="1" applyBorder="1" applyAlignment="1">
      <alignment/>
    </xf>
    <xf numFmtId="2" fontId="6" fillId="2" borderId="15" xfId="24" applyNumberFormat="1" applyFont="1" applyFill="1" applyBorder="1" applyAlignment="1">
      <alignment/>
    </xf>
    <xf numFmtId="0" fontId="6" fillId="9" borderId="0" xfId="24" applyFont="1" applyFill="1" applyBorder="1" applyAlignment="1">
      <alignment/>
    </xf>
    <xf numFmtId="2" fontId="6" fillId="9" borderId="41" xfId="24" applyNumberFormat="1" applyFont="1" applyFill="1" applyBorder="1" applyAlignment="1">
      <alignment/>
    </xf>
    <xf numFmtId="0" fontId="28" fillId="9" borderId="4" xfId="24" applyFont="1" applyFill="1" applyBorder="1" applyAlignment="1">
      <alignment/>
    </xf>
    <xf numFmtId="0" fontId="28" fillId="9" borderId="42" xfId="24" applyFont="1" applyFill="1" applyBorder="1" applyAlignment="1">
      <alignment/>
    </xf>
    <xf numFmtId="0" fontId="27" fillId="9" borderId="27" xfId="24" applyFont="1" applyFill="1" applyBorder="1" applyAlignment="1">
      <alignment/>
    </xf>
    <xf numFmtId="2" fontId="7" fillId="2" borderId="43" xfId="24" applyNumberFormat="1" applyFont="1" applyFill="1" applyBorder="1" applyAlignment="1" applyProtection="1">
      <alignment/>
      <protection/>
    </xf>
    <xf numFmtId="49" fontId="9" fillId="2" borderId="29" xfId="24" applyNumberFormat="1" applyFont="1" applyFill="1" applyBorder="1" applyAlignment="1">
      <alignment horizontal="left" vertical="top"/>
    </xf>
    <xf numFmtId="49" fontId="9" fillId="2" borderId="44" xfId="24" applyNumberFormat="1" applyFont="1" applyFill="1" applyBorder="1" applyAlignment="1">
      <alignment horizontal="left" vertical="top"/>
    </xf>
    <xf numFmtId="49" fontId="6" fillId="2" borderId="3" xfId="24" applyNumberFormat="1" applyFont="1" applyFill="1" applyBorder="1" applyAlignment="1" applyProtection="1">
      <alignment horizontal="center"/>
      <protection locked="0"/>
    </xf>
    <xf numFmtId="3" fontId="6" fillId="7" borderId="2" xfId="0" applyNumberFormat="1" applyFont="1" applyFill="1" applyBorder="1" applyAlignment="1" applyProtection="1">
      <alignment horizontal="center" vertical="center"/>
      <protection/>
    </xf>
    <xf numFmtId="3" fontId="6" fillId="7" borderId="6" xfId="0" applyNumberFormat="1" applyFont="1" applyFill="1" applyBorder="1" applyAlignment="1" applyProtection="1">
      <alignment horizontal="center" vertical="center"/>
      <protection/>
    </xf>
    <xf numFmtId="0" fontId="6" fillId="2" borderId="2" xfId="24" applyFont="1" applyFill="1" applyBorder="1" applyAlignment="1" applyProtection="1">
      <alignment horizontal="center" vertical="center"/>
      <protection/>
    </xf>
    <xf numFmtId="10" fontId="6" fillId="7" borderId="2" xfId="0" applyNumberFormat="1" applyFont="1" applyFill="1" applyBorder="1" applyAlignment="1" applyProtection="1">
      <alignment horizontal="center" vertical="center"/>
      <protection/>
    </xf>
    <xf numFmtId="0" fontId="6" fillId="6" borderId="5" xfId="0" applyFont="1" applyFill="1" applyBorder="1" applyAlignment="1" applyProtection="1">
      <alignment horizontal="left"/>
      <protection/>
    </xf>
    <xf numFmtId="10" fontId="6" fillId="3" borderId="5" xfId="24" applyNumberFormat="1" applyFont="1" applyFill="1" applyBorder="1" applyAlignment="1" applyProtection="1">
      <alignment horizontal="left"/>
      <protection/>
    </xf>
    <xf numFmtId="1" fontId="6" fillId="7" borderId="2" xfId="0" applyNumberFormat="1" applyFont="1" applyFill="1" applyBorder="1" applyAlignment="1" applyProtection="1">
      <alignment horizontal="center" vertical="center"/>
      <protection/>
    </xf>
    <xf numFmtId="1" fontId="6" fillId="2" borderId="2" xfId="24" applyNumberFormat="1" applyFont="1" applyFill="1" applyBorder="1" applyAlignment="1" applyProtection="1">
      <alignment horizontal="center" vertical="center"/>
      <protection locked="0"/>
    </xf>
    <xf numFmtId="1" fontId="6" fillId="7" borderId="2" xfId="0" applyNumberFormat="1" applyFont="1" applyFill="1" applyBorder="1" applyAlignment="1" applyProtection="1">
      <alignment horizontal="center" vertical="center"/>
      <protection locked="0"/>
    </xf>
    <xf numFmtId="0" fontId="6" fillId="3" borderId="5" xfId="24" applyFont="1" applyFill="1" applyBorder="1" applyAlignment="1" applyProtection="1">
      <alignment horizontal="left"/>
      <protection/>
    </xf>
    <xf numFmtId="0" fontId="6" fillId="2" borderId="2" xfId="24" applyFont="1" applyFill="1" applyBorder="1" applyAlignment="1" applyProtection="1">
      <alignment horizontal="center" vertical="center"/>
      <protection locked="0"/>
    </xf>
    <xf numFmtId="10" fontId="6" fillId="2" borderId="2" xfId="24" applyNumberFormat="1" applyFont="1" applyFill="1" applyBorder="1" applyAlignment="1" applyProtection="1">
      <alignment horizontal="center" vertical="center"/>
      <protection/>
    </xf>
    <xf numFmtId="0" fontId="9" fillId="3" borderId="14" xfId="24" applyFont="1" applyFill="1" applyBorder="1" applyAlignment="1" applyProtection="1">
      <alignment vertical="center"/>
      <protection/>
    </xf>
    <xf numFmtId="0" fontId="6" fillId="3" borderId="2" xfId="24" applyFont="1" applyFill="1" applyBorder="1" applyAlignment="1" applyProtection="1">
      <alignment vertical="center"/>
      <protection/>
    </xf>
    <xf numFmtId="0" fontId="6" fillId="3" borderId="2" xfId="24" applyFont="1" applyFill="1" applyBorder="1" applyAlignment="1" applyProtection="1">
      <alignment/>
      <protection/>
    </xf>
    <xf numFmtId="0" fontId="9" fillId="3" borderId="45" xfId="24" applyFont="1" applyFill="1" applyBorder="1" applyAlignment="1" applyProtection="1">
      <alignment vertical="center"/>
      <protection/>
    </xf>
    <xf numFmtId="0" fontId="9" fillId="3" borderId="34" xfId="24" applyFont="1" applyFill="1" applyBorder="1" applyAlignment="1" applyProtection="1">
      <alignment horizontal="center" vertical="center"/>
      <protection/>
    </xf>
    <xf numFmtId="0" fontId="9" fillId="3" borderId="42" xfId="24" applyFont="1" applyFill="1" applyBorder="1" applyAlignment="1" applyProtection="1">
      <alignment vertical="center"/>
      <protection/>
    </xf>
    <xf numFmtId="0" fontId="9" fillId="3" borderId="46" xfId="24" applyFont="1" applyFill="1" applyBorder="1" applyAlignment="1" applyProtection="1">
      <alignment vertical="center" wrapText="1"/>
      <protection/>
    </xf>
    <xf numFmtId="0" fontId="9" fillId="3" borderId="13" xfId="24" applyFont="1" applyFill="1" applyBorder="1" applyAlignment="1" applyProtection="1">
      <alignment vertical="center"/>
      <protection/>
    </xf>
    <xf numFmtId="0" fontId="6" fillId="3" borderId="6" xfId="24" applyFont="1" applyFill="1" applyBorder="1" applyAlignment="1" applyProtection="1">
      <alignment vertical="center"/>
      <protection/>
    </xf>
    <xf numFmtId="0" fontId="6" fillId="3" borderId="6" xfId="24" applyFont="1" applyFill="1" applyBorder="1" applyAlignment="1" applyProtection="1">
      <alignment/>
      <protection/>
    </xf>
    <xf numFmtId="0" fontId="9" fillId="3" borderId="47" xfId="24" applyFont="1" applyFill="1" applyBorder="1" applyAlignment="1" applyProtection="1">
      <alignment vertical="center" wrapText="1"/>
      <protection/>
    </xf>
    <xf numFmtId="0" fontId="9" fillId="3" borderId="11" xfId="24" applyFont="1" applyFill="1" applyBorder="1" applyAlignment="1" applyProtection="1">
      <alignment vertical="center" wrapText="1"/>
      <protection/>
    </xf>
    <xf numFmtId="0" fontId="7" fillId="3" borderId="0" xfId="24" applyFont="1" applyFill="1" applyAlignment="1">
      <alignment horizontal="right"/>
    </xf>
    <xf numFmtId="0" fontId="0" fillId="6" borderId="0" xfId="0" applyFill="1" applyAlignment="1">
      <alignment/>
    </xf>
    <xf numFmtId="0" fontId="9" fillId="3" borderId="47" xfId="24" applyFont="1" applyFill="1" applyBorder="1" applyAlignment="1" applyProtection="1">
      <alignment vertical="center" wrapText="1"/>
      <protection/>
    </xf>
    <xf numFmtId="0" fontId="9" fillId="3" borderId="47" xfId="24" applyFont="1" applyFill="1" applyBorder="1" applyAlignment="1" applyProtection="1">
      <alignment vertical="center"/>
      <protection/>
    </xf>
    <xf numFmtId="0" fontId="9" fillId="3" borderId="47" xfId="24" applyFont="1" applyFill="1" applyBorder="1" applyAlignment="1" applyProtection="1">
      <alignment vertical="center" wrapText="1" shrinkToFit="1"/>
      <protection/>
    </xf>
    <xf numFmtId="0" fontId="1" fillId="3" borderId="0" xfId="0" applyFont="1" applyFill="1" applyBorder="1" applyAlignment="1">
      <alignment horizontal="center"/>
    </xf>
    <xf numFmtId="0" fontId="9" fillId="3" borderId="0" xfId="24" applyFont="1" applyFill="1" applyAlignment="1">
      <alignment horizontal="left"/>
    </xf>
    <xf numFmtId="0" fontId="7" fillId="2" borderId="2" xfId="24" applyFont="1" applyFill="1" applyBorder="1" applyAlignment="1" applyProtection="1">
      <alignment horizontal="center" vertical="center"/>
      <protection locked="0"/>
    </xf>
    <xf numFmtId="0" fontId="9" fillId="3" borderId="0" xfId="24" applyFont="1" applyFill="1" applyAlignment="1">
      <alignment horizontal="center" wrapText="1"/>
    </xf>
    <xf numFmtId="14" fontId="9" fillId="3" borderId="0" xfId="24" applyNumberFormat="1" applyFont="1" applyFill="1" applyBorder="1" applyAlignment="1" applyProtection="1">
      <alignment horizontal="right"/>
      <protection locked="0"/>
    </xf>
    <xf numFmtId="49" fontId="12" fillId="7" borderId="9" xfId="0" applyNumberFormat="1" applyFont="1" applyFill="1" applyBorder="1" applyAlignment="1" applyProtection="1">
      <alignment horizontal="left" vertical="top" wrapText="1"/>
      <protection/>
    </xf>
    <xf numFmtId="49" fontId="12" fillId="7" borderId="39" xfId="0" applyNumberFormat="1" applyFont="1" applyFill="1" applyBorder="1" applyAlignment="1" applyProtection="1">
      <alignment horizontal="left" vertical="top" wrapText="1"/>
      <protection/>
    </xf>
    <xf numFmtId="49" fontId="6" fillId="2" borderId="0" xfId="24" applyNumberFormat="1" applyFont="1" applyFill="1" applyBorder="1" applyAlignment="1" applyProtection="1">
      <alignment horizontal="center"/>
      <protection locked="0"/>
    </xf>
    <xf numFmtId="49" fontId="0" fillId="7" borderId="0" xfId="0" applyNumberFormat="1" applyFill="1" applyBorder="1" applyAlignment="1" applyProtection="1">
      <alignment horizontal="center"/>
      <protection locked="0"/>
    </xf>
    <xf numFmtId="0" fontId="9" fillId="3" borderId="42" xfId="24" applyFont="1" applyFill="1" applyBorder="1" applyAlignment="1">
      <alignment horizontal="center" wrapText="1"/>
    </xf>
    <xf numFmtId="0" fontId="0" fillId="6" borderId="42" xfId="0" applyFill="1" applyBorder="1" applyAlignment="1">
      <alignment horizontal="left" wrapText="1"/>
    </xf>
    <xf numFmtId="0" fontId="0" fillId="6" borderId="0" xfId="0" applyFill="1" applyAlignment="1">
      <alignment vertical="center"/>
    </xf>
    <xf numFmtId="0" fontId="32" fillId="6" borderId="2" xfId="0" applyFont="1" applyFill="1" applyBorder="1" applyAlignment="1">
      <alignment horizontal="center"/>
    </xf>
    <xf numFmtId="0" fontId="0" fillId="6" borderId="48" xfId="0" applyFill="1" applyBorder="1" applyAlignment="1">
      <alignment wrapText="1"/>
    </xf>
    <xf numFmtId="0" fontId="0" fillId="7" borderId="0" xfId="0" applyFill="1" applyAlignment="1">
      <alignment/>
    </xf>
    <xf numFmtId="0" fontId="0" fillId="6" borderId="47" xfId="0" applyFill="1" applyBorder="1" applyAlignment="1">
      <alignment vertical="center" wrapText="1"/>
    </xf>
    <xf numFmtId="0" fontId="9" fillId="3" borderId="41" xfId="24" applyFont="1" applyFill="1" applyBorder="1" applyAlignment="1">
      <alignment horizontal="center" vertical="center" wrapText="1"/>
    </xf>
    <xf numFmtId="0" fontId="12" fillId="6" borderId="47" xfId="0" applyFont="1" applyFill="1" applyBorder="1" applyAlignment="1">
      <alignment horizontal="center"/>
    </xf>
    <xf numFmtId="0" fontId="9" fillId="3" borderId="34" xfId="24" applyFont="1" applyFill="1" applyBorder="1" applyAlignment="1">
      <alignment vertical="center"/>
    </xf>
    <xf numFmtId="0" fontId="12" fillId="6" borderId="46" xfId="0" applyFont="1" applyFill="1" applyBorder="1" applyAlignment="1">
      <alignment horizontal="center" vertical="center" wrapText="1"/>
    </xf>
    <xf numFmtId="0" fontId="9" fillId="3" borderId="2" xfId="24" applyFont="1" applyFill="1" applyBorder="1" applyAlignment="1" applyProtection="1">
      <alignment horizontal="center" wrapText="1"/>
      <protection/>
    </xf>
    <xf numFmtId="0" fontId="9" fillId="3" borderId="14" xfId="24" applyFont="1" applyFill="1" applyBorder="1" applyAlignment="1" applyProtection="1">
      <alignment vertical="center" wrapText="1" shrinkToFit="1"/>
      <protection/>
    </xf>
    <xf numFmtId="0" fontId="9" fillId="3" borderId="13" xfId="24" applyFont="1" applyFill="1" applyBorder="1" applyAlignment="1" applyProtection="1">
      <alignment vertical="center" wrapText="1" shrinkToFit="1"/>
      <protection/>
    </xf>
    <xf numFmtId="0" fontId="9" fillId="3" borderId="5" xfId="24" applyFont="1" applyFill="1" applyBorder="1" applyAlignment="1" applyProtection="1">
      <alignment horizontal="center" vertical="center"/>
      <protection/>
    </xf>
    <xf numFmtId="0" fontId="9" fillId="3" borderId="49" xfId="24" applyFont="1" applyFill="1" applyBorder="1" applyAlignment="1" applyProtection="1">
      <alignment horizontal="center" vertical="center"/>
      <protection/>
    </xf>
    <xf numFmtId="0" fontId="9" fillId="3" borderId="27" xfId="24" applyFont="1" applyFill="1" applyBorder="1" applyAlignment="1">
      <alignment horizontal="center" vertical="center"/>
    </xf>
    <xf numFmtId="0" fontId="9" fillId="2" borderId="7" xfId="24" applyFont="1" applyFill="1" applyBorder="1" applyAlignment="1" applyProtection="1">
      <alignment vertical="top"/>
      <protection locked="0"/>
    </xf>
    <xf numFmtId="0" fontId="9" fillId="2" borderId="39" xfId="24" applyFont="1" applyFill="1" applyBorder="1" applyAlignment="1" applyProtection="1">
      <alignment vertical="top"/>
      <protection locked="0"/>
    </xf>
    <xf numFmtId="0" fontId="6" fillId="2" borderId="29" xfId="24" applyFont="1" applyFill="1" applyBorder="1" applyAlignment="1" applyProtection="1">
      <alignment horizontal="left"/>
      <protection locked="0"/>
    </xf>
    <xf numFmtId="0" fontId="6" fillId="2" borderId="37" xfId="24" applyFont="1" applyFill="1" applyBorder="1" applyAlignment="1" applyProtection="1">
      <alignment horizontal="right"/>
      <protection locked="0"/>
    </xf>
    <xf numFmtId="0" fontId="9" fillId="2" borderId="8" xfId="24" applyFont="1" applyFill="1" applyBorder="1" applyAlignment="1" applyProtection="1">
      <alignment vertical="top" wrapText="1"/>
      <protection locked="0"/>
    </xf>
    <xf numFmtId="0" fontId="9" fillId="2" borderId="12" xfId="24" applyFont="1" applyFill="1" applyBorder="1" applyAlignment="1" applyProtection="1">
      <alignment vertical="top"/>
      <protection locked="0"/>
    </xf>
    <xf numFmtId="0" fontId="6" fillId="2" borderId="33" xfId="24" applyFont="1" applyFill="1" applyBorder="1" applyAlignment="1" applyProtection="1">
      <alignment/>
      <protection locked="0"/>
    </xf>
    <xf numFmtId="0" fontId="9" fillId="3" borderId="0" xfId="24" applyFont="1" applyFill="1" applyBorder="1" applyAlignment="1" applyProtection="1">
      <alignment/>
      <protection/>
    </xf>
    <xf numFmtId="0" fontId="9" fillId="3" borderId="0" xfId="24" applyFont="1" applyFill="1" applyAlignment="1" applyProtection="1">
      <alignment horizontal="right"/>
      <protection/>
    </xf>
    <xf numFmtId="0" fontId="6" fillId="2" borderId="37" xfId="24" applyFont="1" applyFill="1" applyBorder="1" applyAlignment="1" applyProtection="1">
      <alignment horizontal="center"/>
      <protection locked="0"/>
    </xf>
    <xf numFmtId="0" fontId="9" fillId="3" borderId="4" xfId="24" applyFont="1" applyFill="1" applyBorder="1" applyAlignment="1">
      <alignment vertical="center"/>
    </xf>
    <xf numFmtId="0" fontId="6" fillId="3" borderId="0" xfId="24" applyFont="1" applyFill="1" applyBorder="1" applyAlignment="1">
      <alignment/>
    </xf>
    <xf numFmtId="0" fontId="9" fillId="3" borderId="49" xfId="24" applyFont="1" applyFill="1" applyBorder="1" applyAlignment="1">
      <alignment horizontal="center"/>
    </xf>
    <xf numFmtId="0" fontId="9" fillId="3" borderId="27" xfId="24" applyFont="1" applyFill="1" applyBorder="1" applyAlignment="1">
      <alignment horizontal="center" vertical="center" wrapText="1"/>
    </xf>
    <xf numFmtId="0" fontId="9" fillId="3" borderId="50" xfId="24" applyFont="1" applyFill="1" applyBorder="1" applyAlignment="1">
      <alignment wrapText="1"/>
    </xf>
    <xf numFmtId="0" fontId="9" fillId="3" borderId="50" xfId="24" applyFont="1" applyFill="1" applyBorder="1" applyAlignment="1">
      <alignment horizontal="right" vertical="center"/>
    </xf>
    <xf numFmtId="3" fontId="6" fillId="7" borderId="5" xfId="0" applyNumberFormat="1" applyFont="1" applyFill="1" applyBorder="1" applyAlignment="1" applyProtection="1">
      <alignment horizontal="center" vertical="center"/>
      <protection/>
    </xf>
    <xf numFmtId="3" fontId="9" fillId="6" borderId="31" xfId="0" applyNumberFormat="1" applyFont="1" applyFill="1" applyBorder="1" applyAlignment="1" applyProtection="1">
      <alignment horizontal="center" vertical="center" wrapText="1" shrinkToFit="1"/>
      <protection/>
    </xf>
    <xf numFmtId="0" fontId="12" fillId="6" borderId="10" xfId="0" applyFont="1" applyFill="1" applyBorder="1" applyAlignment="1">
      <alignment horizontal="center" wrapText="1" shrinkToFit="1"/>
    </xf>
    <xf numFmtId="0" fontId="9" fillId="3" borderId="29" xfId="24" applyFont="1" applyFill="1" applyBorder="1" applyAlignment="1" applyProtection="1">
      <alignment horizontal="center" vertical="center"/>
      <protection/>
    </xf>
    <xf numFmtId="0" fontId="25" fillId="0" borderId="0" xfId="0" applyFont="1" applyAlignment="1">
      <alignment/>
    </xf>
    <xf numFmtId="0" fontId="25" fillId="7" borderId="0" xfId="0" applyFont="1" applyFill="1" applyAlignment="1">
      <alignment/>
    </xf>
    <xf numFmtId="49" fontId="1" fillId="2" borderId="0" xfId="24" applyNumberFormat="1" applyFont="1" applyFill="1" applyBorder="1" applyAlignment="1">
      <alignment horizontal="center"/>
    </xf>
    <xf numFmtId="0" fontId="9" fillId="3" borderId="51" xfId="24" applyFont="1" applyFill="1" applyBorder="1" applyAlignment="1" applyProtection="1">
      <alignment horizontal="center" vertical="center"/>
      <protection/>
    </xf>
    <xf numFmtId="0" fontId="37" fillId="6" borderId="0" xfId="0" applyFont="1" applyFill="1" applyAlignment="1">
      <alignment/>
    </xf>
    <xf numFmtId="0" fontId="0" fillId="6" borderId="0" xfId="0" applyFill="1" applyAlignment="1">
      <alignment/>
    </xf>
    <xf numFmtId="0" fontId="9" fillId="3" borderId="8" xfId="24" applyFont="1" applyFill="1" applyBorder="1" applyAlignment="1">
      <alignment vertical="center" wrapText="1"/>
    </xf>
    <xf numFmtId="0" fontId="0" fillId="6" borderId="52" xfId="0" applyFill="1" applyBorder="1" applyAlignment="1">
      <alignment/>
    </xf>
    <xf numFmtId="0" fontId="9" fillId="3" borderId="0" xfId="24" applyFont="1" applyFill="1" applyBorder="1" applyAlignment="1">
      <alignment horizontal="right" vertical="center"/>
    </xf>
    <xf numFmtId="0" fontId="7" fillId="6" borderId="0" xfId="0" applyFont="1" applyFill="1" applyAlignment="1">
      <alignment horizontal="center"/>
    </xf>
    <xf numFmtId="0" fontId="0" fillId="0" borderId="0" xfId="0" applyAlignment="1">
      <alignment vertical="center"/>
    </xf>
    <xf numFmtId="0" fontId="12" fillId="6" borderId="0" xfId="0" applyFont="1" applyFill="1" applyAlignment="1">
      <alignment horizontal="left"/>
    </xf>
    <xf numFmtId="0" fontId="6" fillId="2" borderId="53" xfId="24" applyFont="1" applyFill="1" applyBorder="1" applyAlignment="1">
      <alignment horizontal="center" vertical="center"/>
    </xf>
    <xf numFmtId="0" fontId="33" fillId="7" borderId="0" xfId="0" applyFont="1" applyFill="1" applyAlignment="1">
      <alignment/>
    </xf>
    <xf numFmtId="0" fontId="33" fillId="0" borderId="0" xfId="0" applyFont="1" applyAlignment="1">
      <alignment/>
    </xf>
    <xf numFmtId="1" fontId="6" fillId="2" borderId="54" xfId="24" applyNumberFormat="1" applyFont="1" applyFill="1" applyBorder="1" applyAlignment="1" applyProtection="1">
      <alignment horizontal="center" vertical="center"/>
      <protection/>
    </xf>
    <xf numFmtId="10" fontId="6" fillId="3" borderId="43" xfId="24" applyNumberFormat="1" applyFont="1" applyFill="1" applyBorder="1" applyAlignment="1" applyProtection="1">
      <alignment horizontal="left"/>
      <protection/>
    </xf>
    <xf numFmtId="1" fontId="6" fillId="7" borderId="30" xfId="0" applyNumberFormat="1" applyFont="1" applyFill="1" applyBorder="1" applyAlignment="1" applyProtection="1">
      <alignment horizontal="center" vertical="center"/>
      <protection/>
    </xf>
    <xf numFmtId="10" fontId="6" fillId="6" borderId="38" xfId="0" applyNumberFormat="1" applyFont="1" applyFill="1" applyBorder="1" applyAlignment="1" applyProtection="1">
      <alignment horizontal="left"/>
      <protection/>
    </xf>
    <xf numFmtId="1" fontId="6" fillId="2" borderId="54" xfId="24" applyNumberFormat="1" applyFont="1" applyFill="1" applyBorder="1" applyAlignment="1" applyProtection="1">
      <alignment horizontal="center" vertical="center"/>
      <protection locked="0"/>
    </xf>
    <xf numFmtId="0" fontId="6" fillId="3" borderId="43" xfId="24" applyFont="1" applyFill="1" applyBorder="1" applyAlignment="1" applyProtection="1">
      <alignment horizontal="left"/>
      <protection/>
    </xf>
    <xf numFmtId="1" fontId="6" fillId="2" borderId="30" xfId="24" applyNumberFormat="1" applyFont="1" applyFill="1" applyBorder="1" applyAlignment="1" applyProtection="1">
      <alignment horizontal="center" vertical="center"/>
      <protection/>
    </xf>
    <xf numFmtId="10" fontId="6" fillId="3" borderId="38" xfId="24" applyNumberFormat="1" applyFont="1" applyFill="1" applyBorder="1" applyAlignment="1" applyProtection="1">
      <alignment horizontal="left"/>
      <protection/>
    </xf>
    <xf numFmtId="0" fontId="0" fillId="6" borderId="43" xfId="0" applyFill="1" applyBorder="1" applyAlignment="1">
      <alignment vertical="center"/>
    </xf>
    <xf numFmtId="0" fontId="0" fillId="6" borderId="38" xfId="0" applyFill="1" applyBorder="1" applyAlignment="1">
      <alignment vertical="center"/>
    </xf>
    <xf numFmtId="0" fontId="6" fillId="3" borderId="38" xfId="24" applyFont="1" applyFill="1" applyBorder="1" applyAlignment="1" applyProtection="1">
      <alignment horizontal="left"/>
      <protection/>
    </xf>
    <xf numFmtId="0" fontId="6" fillId="2" borderId="54" xfId="24" applyFont="1" applyFill="1" applyBorder="1" applyAlignment="1" applyProtection="1">
      <alignment horizontal="center" vertical="center"/>
      <protection/>
    </xf>
    <xf numFmtId="0" fontId="6" fillId="2" borderId="30" xfId="24" applyFont="1" applyFill="1" applyBorder="1" applyAlignment="1" applyProtection="1">
      <alignment horizontal="center" vertical="center"/>
      <protection/>
    </xf>
    <xf numFmtId="0" fontId="9" fillId="6" borderId="4" xfId="0" applyFont="1" applyFill="1" applyBorder="1" applyAlignment="1">
      <alignment horizontal="center" vertical="center"/>
    </xf>
    <xf numFmtId="0" fontId="9" fillId="3" borderId="5" xfId="24" applyFont="1" applyFill="1" applyBorder="1" applyAlignment="1">
      <alignment horizontal="center"/>
    </xf>
    <xf numFmtId="1" fontId="6" fillId="7" borderId="6" xfId="0" applyNumberFormat="1" applyFont="1" applyFill="1" applyBorder="1" applyAlignment="1" applyProtection="1">
      <alignment horizontal="center" vertical="center"/>
      <protection/>
    </xf>
    <xf numFmtId="0" fontId="0" fillId="0" borderId="0" xfId="0" applyAlignment="1">
      <alignment/>
    </xf>
    <xf numFmtId="0" fontId="0" fillId="0" borderId="0" xfId="0" applyAlignment="1">
      <alignment vertical="top"/>
    </xf>
    <xf numFmtId="0" fontId="8" fillId="6" borderId="0" xfId="0" applyFont="1" applyFill="1" applyAlignment="1">
      <alignment wrapText="1"/>
    </xf>
    <xf numFmtId="0" fontId="9" fillId="6" borderId="0" xfId="0" applyFont="1" applyFill="1" applyAlignment="1">
      <alignment wrapText="1"/>
    </xf>
    <xf numFmtId="49" fontId="1" fillId="6" borderId="0" xfId="0" applyNumberFormat="1" applyFont="1" applyFill="1" applyAlignment="1">
      <alignment horizontal="center"/>
    </xf>
    <xf numFmtId="0" fontId="23" fillId="6" borderId="0" xfId="0" applyFont="1" applyFill="1" applyAlignment="1">
      <alignment wrapText="1"/>
    </xf>
    <xf numFmtId="0" fontId="20" fillId="6" borderId="0" xfId="0" applyFont="1" applyFill="1" applyAlignment="1">
      <alignment wrapText="1"/>
    </xf>
    <xf numFmtId="0" fontId="21" fillId="6" borderId="0" xfId="0" applyFont="1" applyFill="1" applyAlignment="1">
      <alignment wrapText="1"/>
    </xf>
    <xf numFmtId="0" fontId="21" fillId="6" borderId="0" xfId="0" applyFont="1" applyFill="1" applyAlignment="1">
      <alignment wrapText="1" shrinkToFit="1"/>
    </xf>
    <xf numFmtId="0" fontId="20" fillId="7" borderId="0" xfId="0" applyFont="1" applyFill="1" applyAlignment="1">
      <alignment/>
    </xf>
    <xf numFmtId="0" fontId="20" fillId="0" borderId="0" xfId="0" applyFont="1" applyAlignment="1">
      <alignment/>
    </xf>
    <xf numFmtId="0" fontId="8" fillId="6" borderId="0" xfId="0" applyFont="1" applyFill="1" applyAlignment="1">
      <alignment vertical="center" wrapText="1"/>
    </xf>
    <xf numFmtId="0" fontId="0" fillId="7" borderId="0" xfId="0" applyFill="1" applyAlignment="1">
      <alignment vertical="center"/>
    </xf>
    <xf numFmtId="0" fontId="14" fillId="6" borderId="0" xfId="0" applyFont="1" applyFill="1" applyAlignment="1">
      <alignment vertical="center" wrapText="1"/>
    </xf>
    <xf numFmtId="0" fontId="0" fillId="7" borderId="0" xfId="0" applyFill="1" applyAlignment="1">
      <alignment/>
    </xf>
    <xf numFmtId="0" fontId="8" fillId="6" borderId="0" xfId="0" applyFont="1" applyFill="1" applyAlignment="1">
      <alignment vertical="top" wrapText="1"/>
    </xf>
    <xf numFmtId="0" fontId="0" fillId="7" borderId="0" xfId="0" applyFill="1" applyAlignment="1">
      <alignment vertical="top"/>
    </xf>
    <xf numFmtId="0" fontId="23" fillId="6" borderId="0" xfId="0" applyFont="1" applyFill="1" applyAlignment="1">
      <alignment vertical="top" wrapText="1"/>
    </xf>
    <xf numFmtId="0" fontId="41" fillId="6" borderId="0" xfId="0" applyFont="1" applyFill="1" applyAlignment="1">
      <alignment wrapText="1"/>
    </xf>
    <xf numFmtId="0" fontId="21" fillId="6" borderId="0" xfId="0" applyFont="1" applyFill="1" applyAlignment="1">
      <alignment vertical="top" wrapText="1"/>
    </xf>
    <xf numFmtId="0" fontId="20" fillId="6" borderId="14" xfId="0" applyFont="1" applyFill="1" applyBorder="1" applyAlignment="1">
      <alignment horizontal="center" wrapText="1"/>
    </xf>
    <xf numFmtId="0" fontId="20" fillId="6" borderId="47" xfId="0" applyFont="1" applyFill="1" applyBorder="1" applyAlignment="1">
      <alignment horizontal="center" wrapText="1"/>
    </xf>
    <xf numFmtId="0" fontId="21" fillId="6" borderId="49" xfId="0" applyFont="1" applyFill="1" applyBorder="1" applyAlignment="1">
      <alignment wrapText="1"/>
    </xf>
    <xf numFmtId="0" fontId="20" fillId="6" borderId="14" xfId="0" applyFont="1" applyFill="1" applyBorder="1" applyAlignment="1">
      <alignment wrapText="1"/>
    </xf>
    <xf numFmtId="0" fontId="20" fillId="6" borderId="0" xfId="0" applyFont="1" applyFill="1" applyAlignment="1">
      <alignment horizontal="center" wrapText="1"/>
    </xf>
    <xf numFmtId="0" fontId="20" fillId="6" borderId="0" xfId="0" applyFont="1" applyFill="1" applyAlignment="1">
      <alignment horizontal="right" wrapText="1"/>
    </xf>
    <xf numFmtId="0" fontId="6" fillId="6" borderId="2" xfId="0" applyFont="1" applyFill="1" applyBorder="1" applyAlignment="1" applyProtection="1">
      <alignment vertical="center"/>
      <protection locked="0"/>
    </xf>
    <xf numFmtId="0" fontId="6" fillId="6" borderId="6" xfId="0" applyFont="1" applyFill="1" applyBorder="1" applyAlignment="1" applyProtection="1">
      <alignment vertical="center"/>
      <protection locked="0"/>
    </xf>
    <xf numFmtId="0" fontId="6" fillId="3" borderId="5" xfId="0" applyFont="1" applyFill="1" applyBorder="1" applyAlignment="1" applyProtection="1">
      <alignment/>
      <protection/>
    </xf>
    <xf numFmtId="0" fontId="6" fillId="3" borderId="5" xfId="24" applyFont="1" applyFill="1" applyBorder="1" applyAlignment="1" applyProtection="1">
      <alignment vertical="center"/>
      <protection/>
    </xf>
    <xf numFmtId="0" fontId="6" fillId="3" borderId="5" xfId="24" applyFont="1" applyFill="1" applyBorder="1" applyAlignment="1" applyProtection="1">
      <alignment/>
      <protection/>
    </xf>
    <xf numFmtId="0" fontId="6" fillId="3" borderId="15" xfId="24" applyFont="1" applyFill="1" applyBorder="1" applyAlignment="1" applyProtection="1">
      <alignment/>
      <protection/>
    </xf>
    <xf numFmtId="0" fontId="9" fillId="3" borderId="2" xfId="24" applyFont="1" applyFill="1" applyBorder="1" applyAlignment="1" applyProtection="1">
      <alignment/>
      <protection/>
    </xf>
    <xf numFmtId="0" fontId="12" fillId="6" borderId="40" xfId="0" applyFont="1" applyFill="1" applyBorder="1" applyAlignment="1">
      <alignment horizontal="center"/>
    </xf>
    <xf numFmtId="0" fontId="0" fillId="6" borderId="22" xfId="0" applyFill="1" applyBorder="1" applyAlignment="1">
      <alignment/>
    </xf>
    <xf numFmtId="0" fontId="9" fillId="3" borderId="25" xfId="24" applyFont="1" applyFill="1" applyBorder="1" applyAlignment="1" applyProtection="1">
      <alignment horizontal="center"/>
      <protection/>
    </xf>
    <xf numFmtId="0" fontId="0" fillId="0" borderId="2" xfId="0" applyBorder="1" applyAlignment="1" applyProtection="1">
      <alignment horizontal="center" vertical="center"/>
      <protection locked="0"/>
    </xf>
    <xf numFmtId="0" fontId="6" fillId="6" borderId="2" xfId="0" applyFont="1" applyFill="1" applyBorder="1" applyAlignment="1" applyProtection="1">
      <alignment horizontal="center" vertical="center"/>
      <protection locked="0"/>
    </xf>
    <xf numFmtId="0" fontId="6" fillId="7" borderId="2" xfId="0" applyFont="1" applyFill="1" applyBorder="1" applyAlignment="1" applyProtection="1">
      <alignment horizontal="center" vertical="center"/>
      <protection locked="0"/>
    </xf>
    <xf numFmtId="0" fontId="6" fillId="6" borderId="6" xfId="0" applyFont="1" applyFill="1" applyBorder="1" applyAlignment="1" applyProtection="1">
      <alignment horizontal="center" vertical="center"/>
      <protection locked="0"/>
    </xf>
    <xf numFmtId="0" fontId="0" fillId="0" borderId="47" xfId="0" applyBorder="1" applyAlignment="1" applyProtection="1">
      <alignment horizontal="center"/>
      <protection locked="0"/>
    </xf>
    <xf numFmtId="0" fontId="0" fillId="0" borderId="11" xfId="0" applyBorder="1" applyAlignment="1" applyProtection="1">
      <alignment horizontal="center"/>
      <protection locked="0"/>
    </xf>
    <xf numFmtId="0" fontId="6" fillId="2" borderId="5" xfId="24" applyFont="1" applyFill="1" applyBorder="1" applyAlignment="1" applyProtection="1">
      <alignment horizontal="center"/>
      <protection locked="0"/>
    </xf>
    <xf numFmtId="0" fontId="6" fillId="2" borderId="15" xfId="24" applyFont="1" applyFill="1" applyBorder="1" applyAlignment="1" applyProtection="1">
      <alignment horizontal="center"/>
      <protection locked="0"/>
    </xf>
    <xf numFmtId="0" fontId="6" fillId="2" borderId="6" xfId="24" applyFont="1" applyFill="1" applyBorder="1" applyAlignment="1" applyProtection="1">
      <alignment horizontal="center" vertical="center"/>
      <protection/>
    </xf>
    <xf numFmtId="0" fontId="1" fillId="0" borderId="15" xfId="0" applyFont="1" applyBorder="1" applyAlignment="1">
      <alignment horizontal="center"/>
    </xf>
    <xf numFmtId="0" fontId="1" fillId="0" borderId="5" xfId="0" applyFont="1" applyBorder="1" applyAlignment="1" applyProtection="1">
      <alignment horizontal="center"/>
      <protection locked="0"/>
    </xf>
    <xf numFmtId="0" fontId="1" fillId="0" borderId="5" xfId="0" applyFont="1" applyBorder="1" applyAlignment="1" applyProtection="1">
      <alignment horizontal="center" wrapText="1"/>
      <protection locked="0"/>
    </xf>
    <xf numFmtId="0" fontId="7" fillId="2" borderId="38" xfId="24" applyFont="1" applyFill="1" applyBorder="1" applyAlignment="1" applyProtection="1">
      <alignment horizontal="center" vertical="center"/>
      <protection locked="0"/>
    </xf>
    <xf numFmtId="0" fontId="12" fillId="6" borderId="37" xfId="0" applyFont="1" applyFill="1" applyBorder="1" applyAlignment="1">
      <alignment/>
    </xf>
    <xf numFmtId="0" fontId="6" fillId="3" borderId="0" xfId="24" applyFont="1" applyFill="1" applyBorder="1" applyAlignment="1">
      <alignment horizontal="center"/>
    </xf>
    <xf numFmtId="3" fontId="6" fillId="7" borderId="15" xfId="0" applyNumberFormat="1" applyFont="1" applyFill="1" applyBorder="1" applyAlignment="1" applyProtection="1">
      <alignment horizontal="center" vertical="center"/>
      <protection/>
    </xf>
    <xf numFmtId="49" fontId="0" fillId="7" borderId="20" xfId="0" applyNumberFormat="1" applyFill="1" applyBorder="1" applyAlignment="1" applyProtection="1">
      <alignment horizontal="right"/>
      <protection locked="0"/>
    </xf>
    <xf numFmtId="49" fontId="0" fillId="7" borderId="2" xfId="0" applyNumberFormat="1" applyFont="1" applyFill="1" applyBorder="1" applyAlignment="1" applyProtection="1">
      <alignment horizontal="center"/>
      <protection locked="0"/>
    </xf>
    <xf numFmtId="49" fontId="0" fillId="7" borderId="2" xfId="0" applyNumberFormat="1" applyFont="1" applyFill="1" applyBorder="1" applyAlignment="1" applyProtection="1">
      <alignment horizontal="center"/>
      <protection locked="0"/>
    </xf>
    <xf numFmtId="10" fontId="0" fillId="7" borderId="2" xfId="0" applyNumberFormat="1" applyFont="1" applyFill="1" applyBorder="1" applyAlignment="1" applyProtection="1">
      <alignment horizontal="center"/>
      <protection locked="0"/>
    </xf>
    <xf numFmtId="10" fontId="0" fillId="7" borderId="5" xfId="0" applyNumberFormat="1" applyFont="1" applyFill="1" applyBorder="1" applyAlignment="1" applyProtection="1">
      <alignment horizontal="center"/>
      <protection locked="0"/>
    </xf>
    <xf numFmtId="49" fontId="0" fillId="7" borderId="6" xfId="0" applyNumberFormat="1" applyFont="1" applyFill="1" applyBorder="1" applyAlignment="1" applyProtection="1">
      <alignment horizontal="center"/>
      <protection locked="0"/>
    </xf>
    <xf numFmtId="0" fontId="1" fillId="0" borderId="38" xfId="0" applyFont="1" applyBorder="1" applyAlignment="1" applyProtection="1">
      <alignment horizontal="center"/>
      <protection locked="0"/>
    </xf>
    <xf numFmtId="0" fontId="6" fillId="2" borderId="5" xfId="24" applyFont="1" applyFill="1" applyBorder="1" applyAlignment="1" applyProtection="1">
      <alignment horizontal="center" vertical="center"/>
      <protection locked="0"/>
    </xf>
    <xf numFmtId="1" fontId="6" fillId="2" borderId="2" xfId="24" applyNumberFormat="1" applyFont="1" applyFill="1" applyBorder="1" applyAlignment="1" applyProtection="1">
      <alignment horizontal="center" vertical="center"/>
      <protection/>
    </xf>
    <xf numFmtId="1" fontId="6" fillId="7" borderId="15" xfId="0" applyNumberFormat="1" applyFont="1" applyFill="1" applyBorder="1" applyAlignment="1" applyProtection="1">
      <alignment horizontal="center" vertical="center"/>
      <protection/>
    </xf>
    <xf numFmtId="1" fontId="6" fillId="2" borderId="30" xfId="24" applyNumberFormat="1" applyFont="1" applyFill="1" applyBorder="1" applyAlignment="1" applyProtection="1">
      <alignment horizontal="center" vertical="center"/>
      <protection locked="0"/>
    </xf>
    <xf numFmtId="2" fontId="9" fillId="6" borderId="17" xfId="0" applyNumberFormat="1" applyFont="1" applyFill="1" applyBorder="1" applyAlignment="1" applyProtection="1">
      <alignment horizontal="center" vertical="center" wrapText="1"/>
      <protection/>
    </xf>
    <xf numFmtId="2" fontId="9" fillId="6" borderId="18" xfId="0" applyNumberFormat="1" applyFont="1" applyFill="1" applyBorder="1" applyAlignment="1" applyProtection="1">
      <alignment horizontal="center" vertical="center"/>
      <protection/>
    </xf>
    <xf numFmtId="0" fontId="0" fillId="7" borderId="55" xfId="0" applyFill="1" applyBorder="1" applyAlignment="1">
      <alignment/>
    </xf>
    <xf numFmtId="0" fontId="0" fillId="7" borderId="56" xfId="0" applyFill="1" applyBorder="1" applyAlignment="1">
      <alignment/>
    </xf>
    <xf numFmtId="49" fontId="1" fillId="7" borderId="57" xfId="0" applyNumberFormat="1" applyFont="1" applyFill="1" applyBorder="1" applyAlignment="1">
      <alignment horizontal="center"/>
    </xf>
    <xf numFmtId="49" fontId="9" fillId="2" borderId="44" xfId="24" applyNumberFormat="1" applyFont="1" applyFill="1" applyBorder="1" applyAlignment="1">
      <alignment vertical="top" wrapText="1"/>
    </xf>
    <xf numFmtId="49" fontId="6" fillId="7" borderId="58" xfId="0" applyNumberFormat="1" applyFont="1" applyFill="1" applyBorder="1" applyAlignment="1" applyProtection="1">
      <alignment horizontal="center" wrapText="1"/>
      <protection locked="0"/>
    </xf>
    <xf numFmtId="0" fontId="6" fillId="6" borderId="0" xfId="0" applyFont="1" applyFill="1" applyBorder="1" applyAlignment="1">
      <alignment/>
    </xf>
    <xf numFmtId="49" fontId="9" fillId="3" borderId="0" xfId="24" applyNumberFormat="1" applyFont="1" applyFill="1" applyBorder="1" applyAlignment="1">
      <alignment horizontal="left" vertical="top"/>
    </xf>
    <xf numFmtId="0" fontId="6" fillId="2" borderId="0" xfId="24" applyFont="1" applyFill="1" applyAlignment="1" applyProtection="1">
      <alignment/>
      <protection locked="0"/>
    </xf>
    <xf numFmtId="0" fontId="9" fillId="6" borderId="0" xfId="0" applyFont="1" applyFill="1" applyBorder="1" applyAlignment="1">
      <alignment horizontal="center"/>
    </xf>
    <xf numFmtId="0" fontId="15" fillId="2" borderId="34" xfId="24" applyFont="1" applyFill="1" applyBorder="1" applyAlignment="1" applyProtection="1">
      <alignment/>
      <protection/>
    </xf>
    <xf numFmtId="0" fontId="0" fillId="7" borderId="0" xfId="0" applyFill="1" applyBorder="1" applyAlignment="1">
      <alignment/>
    </xf>
    <xf numFmtId="0" fontId="0" fillId="7" borderId="36" xfId="0" applyFill="1" applyBorder="1" applyAlignment="1">
      <alignment/>
    </xf>
    <xf numFmtId="1" fontId="0" fillId="7" borderId="2" xfId="0" applyNumberFormat="1" applyFill="1" applyBorder="1" applyAlignment="1" applyProtection="1">
      <alignment horizontal="center" vertical="center"/>
      <protection locked="0"/>
    </xf>
    <xf numFmtId="2" fontId="0" fillId="7" borderId="54" xfId="0" applyNumberFormat="1" applyFill="1" applyBorder="1" applyAlignment="1" applyProtection="1">
      <alignment horizontal="center" vertical="center"/>
      <protection locked="0"/>
    </xf>
    <xf numFmtId="1" fontId="0" fillId="7" borderId="30" xfId="0" applyNumberFormat="1" applyFill="1" applyBorder="1" applyAlignment="1" applyProtection="1">
      <alignment horizontal="center" vertical="center"/>
      <protection locked="0"/>
    </xf>
    <xf numFmtId="0" fontId="0" fillId="0" borderId="46" xfId="0" applyBorder="1" applyAlignment="1">
      <alignment/>
    </xf>
    <xf numFmtId="0" fontId="0" fillId="0" borderId="59" xfId="0" applyBorder="1" applyAlignment="1">
      <alignment/>
    </xf>
    <xf numFmtId="0" fontId="9" fillId="3" borderId="60" xfId="24" applyFont="1" applyFill="1" applyBorder="1" applyAlignment="1">
      <alignment horizontal="center"/>
    </xf>
    <xf numFmtId="0" fontId="0" fillId="0" borderId="42" xfId="0" applyBorder="1" applyAlignment="1">
      <alignment/>
    </xf>
    <xf numFmtId="0" fontId="11" fillId="3" borderId="0" xfId="24" applyFont="1" applyFill="1" applyAlignment="1">
      <alignment horizontal="center"/>
    </xf>
    <xf numFmtId="0" fontId="6" fillId="2" borderId="49" xfId="24" applyFont="1" applyFill="1" applyBorder="1" applyAlignment="1" applyProtection="1">
      <alignment horizontal="left"/>
      <protection locked="0"/>
    </xf>
    <xf numFmtId="0" fontId="6" fillId="2" borderId="14" xfId="24" applyFont="1" applyFill="1" applyBorder="1" applyAlignment="1" applyProtection="1">
      <alignment horizontal="left"/>
      <protection locked="0"/>
    </xf>
    <xf numFmtId="0" fontId="6" fillId="2" borderId="47" xfId="24" applyFont="1" applyFill="1" applyBorder="1" applyAlignment="1" applyProtection="1">
      <alignment horizontal="left"/>
      <protection locked="0"/>
    </xf>
    <xf numFmtId="0" fontId="9" fillId="3" borderId="0" xfId="24" applyFont="1" applyFill="1" applyAlignment="1">
      <alignment horizontal="left" wrapText="1"/>
    </xf>
    <xf numFmtId="0" fontId="0" fillId="0" borderId="0" xfId="0" applyAlignment="1">
      <alignment horizontal="left" wrapText="1"/>
    </xf>
    <xf numFmtId="0" fontId="9" fillId="3" borderId="0" xfId="24" applyFont="1" applyFill="1" applyBorder="1" applyAlignment="1">
      <alignment horizontal="left"/>
    </xf>
    <xf numFmtId="49" fontId="9" fillId="2" borderId="6" xfId="24" applyNumberFormat="1" applyFont="1" applyFill="1" applyBorder="1" applyAlignment="1">
      <alignment horizontal="left" wrapText="1"/>
    </xf>
    <xf numFmtId="0" fontId="0" fillId="0" borderId="12" xfId="0" applyBorder="1" applyAlignment="1">
      <alignment/>
    </xf>
    <xf numFmtId="49" fontId="15" fillId="2" borderId="11" xfId="24" applyNumberFormat="1" applyFont="1" applyFill="1" applyBorder="1" applyAlignment="1" applyProtection="1">
      <alignment horizontal="center" wrapText="1"/>
      <protection locked="0"/>
    </xf>
    <xf numFmtId="0" fontId="9" fillId="3" borderId="14" xfId="24" applyFont="1" applyFill="1" applyBorder="1" applyAlignment="1">
      <alignment/>
    </xf>
    <xf numFmtId="0" fontId="0" fillId="0" borderId="14" xfId="0" applyBorder="1" applyAlignment="1">
      <alignment/>
    </xf>
    <xf numFmtId="0" fontId="9" fillId="3" borderId="14" xfId="24" applyFont="1" applyFill="1" applyBorder="1" applyAlignment="1">
      <alignment horizontal="left"/>
    </xf>
    <xf numFmtId="49" fontId="6" fillId="2" borderId="13" xfId="24" applyNumberFormat="1" applyFont="1" applyFill="1" applyBorder="1" applyAlignment="1" applyProtection="1">
      <alignment horizontal="center" wrapText="1"/>
      <protection locked="0"/>
    </xf>
    <xf numFmtId="0" fontId="0" fillId="0" borderId="61" xfId="0" applyBorder="1" applyAlignment="1">
      <alignment/>
    </xf>
    <xf numFmtId="49" fontId="44" fillId="2" borderId="13" xfId="23" applyNumberFormat="1" applyFill="1" applyBorder="1" applyAlignment="1" applyProtection="1">
      <alignment horizontal="center" wrapText="1"/>
      <protection locked="0"/>
    </xf>
    <xf numFmtId="0" fontId="0" fillId="0" borderId="13" xfId="0" applyBorder="1" applyAlignment="1" applyProtection="1">
      <alignment horizontal="center"/>
      <protection locked="0"/>
    </xf>
    <xf numFmtId="0" fontId="0" fillId="0" borderId="33" xfId="0" applyBorder="1" applyAlignment="1" applyProtection="1">
      <alignment horizontal="center"/>
      <protection locked="0"/>
    </xf>
    <xf numFmtId="0" fontId="6" fillId="2" borderId="39" xfId="24" applyNumberFormat="1" applyFont="1" applyFill="1" applyBorder="1" applyAlignment="1" applyProtection="1">
      <alignment horizontal="center"/>
      <protection locked="0"/>
    </xf>
    <xf numFmtId="0" fontId="0" fillId="0" borderId="39" xfId="0" applyBorder="1" applyAlignment="1">
      <alignment/>
    </xf>
    <xf numFmtId="0" fontId="0" fillId="0" borderId="13" xfId="0" applyFont="1" applyBorder="1" applyAlignment="1" applyProtection="1">
      <alignment horizontal="center"/>
      <protection locked="0"/>
    </xf>
    <xf numFmtId="0" fontId="0" fillId="0" borderId="11" xfId="0" applyFont="1" applyBorder="1" applyAlignment="1" applyProtection="1">
      <alignment horizontal="center"/>
      <protection locked="0"/>
    </xf>
    <xf numFmtId="0" fontId="7" fillId="3" borderId="62" xfId="24" applyFont="1" applyFill="1" applyBorder="1" applyAlignment="1">
      <alignment horizontal="center"/>
    </xf>
    <xf numFmtId="0" fontId="0" fillId="0" borderId="62" xfId="0" applyBorder="1" applyAlignment="1">
      <alignment horizontal="center"/>
    </xf>
    <xf numFmtId="0" fontId="20" fillId="0" borderId="0" xfId="0" applyFont="1" applyBorder="1" applyAlignment="1">
      <alignment/>
    </xf>
    <xf numFmtId="49" fontId="13" fillId="3" borderId="0" xfId="24" applyNumberFormat="1" applyFont="1" applyFill="1" applyBorder="1" applyAlignment="1">
      <alignment horizontal="left"/>
    </xf>
    <xf numFmtId="0" fontId="0" fillId="6" borderId="0" xfId="0" applyFill="1" applyAlignment="1">
      <alignment horizontal="center"/>
    </xf>
    <xf numFmtId="49" fontId="26" fillId="3" borderId="0" xfId="24" applyNumberFormat="1" applyFont="1" applyFill="1" applyBorder="1" applyAlignment="1">
      <alignment horizontal="left"/>
    </xf>
    <xf numFmtId="49" fontId="9" fillId="2" borderId="9" xfId="24" applyNumberFormat="1" applyFont="1" applyFill="1" applyBorder="1" applyAlignment="1">
      <alignment vertical="top" wrapText="1"/>
    </xf>
    <xf numFmtId="49" fontId="0" fillId="0" borderId="39" xfId="0" applyNumberFormat="1" applyBorder="1" applyAlignment="1">
      <alignment vertical="top" wrapText="1"/>
    </xf>
    <xf numFmtId="49" fontId="6" fillId="2" borderId="13" xfId="24" applyNumberFormat="1" applyFont="1" applyFill="1" applyBorder="1" applyAlignment="1" applyProtection="1">
      <alignment horizontal="center"/>
      <protection locked="0"/>
    </xf>
    <xf numFmtId="49" fontId="0" fillId="7" borderId="33" xfId="0" applyNumberFormat="1" applyFill="1" applyBorder="1" applyAlignment="1" applyProtection="1">
      <alignment horizontal="center"/>
      <protection locked="0"/>
    </xf>
    <xf numFmtId="0" fontId="1" fillId="3" borderId="0" xfId="0" applyFont="1" applyFill="1" applyBorder="1" applyAlignment="1">
      <alignment horizontal="center"/>
    </xf>
    <xf numFmtId="0" fontId="0" fillId="0" borderId="0" xfId="0" applyAlignment="1">
      <alignment horizontal="center"/>
    </xf>
    <xf numFmtId="49" fontId="9" fillId="3" borderId="0" xfId="24" applyNumberFormat="1" applyFont="1" applyFill="1" applyBorder="1" applyAlignment="1" applyProtection="1">
      <alignment horizontal="left" vertical="center" wrapText="1"/>
      <protection locked="0"/>
    </xf>
    <xf numFmtId="0" fontId="0" fillId="6" borderId="0" xfId="0" applyFill="1" applyBorder="1" applyAlignment="1">
      <alignment vertical="center" wrapText="1"/>
    </xf>
    <xf numFmtId="0" fontId="0" fillId="0" borderId="48" xfId="0" applyBorder="1" applyAlignment="1">
      <alignment vertical="center"/>
    </xf>
    <xf numFmtId="0" fontId="6" fillId="6" borderId="0" xfId="0" applyFont="1" applyFill="1" applyBorder="1" applyAlignment="1">
      <alignment/>
    </xf>
    <xf numFmtId="0" fontId="0" fillId="0" borderId="0" xfId="0" applyAlignment="1">
      <alignment/>
    </xf>
    <xf numFmtId="0" fontId="9" fillId="3" borderId="63" xfId="24" applyFont="1" applyFill="1" applyBorder="1" applyAlignment="1">
      <alignment horizontal="center" wrapText="1"/>
    </xf>
    <xf numFmtId="0" fontId="0" fillId="0" borderId="63" xfId="0" applyBorder="1" applyAlignment="1">
      <alignment/>
    </xf>
    <xf numFmtId="0" fontId="0" fillId="6" borderId="59" xfId="0" applyFill="1" applyBorder="1" applyAlignment="1">
      <alignment vertical="center" wrapText="1"/>
    </xf>
    <xf numFmtId="0" fontId="0" fillId="0" borderId="0" xfId="0" applyAlignment="1">
      <alignment vertical="center"/>
    </xf>
    <xf numFmtId="49" fontId="9" fillId="3" borderId="0" xfId="24" applyNumberFormat="1" applyFont="1" applyFill="1" applyBorder="1" applyAlignment="1">
      <alignment horizontal="left" vertical="center"/>
    </xf>
    <xf numFmtId="0" fontId="0" fillId="6" borderId="0" xfId="0" applyFill="1" applyBorder="1" applyAlignment="1">
      <alignment vertical="center"/>
    </xf>
    <xf numFmtId="49" fontId="9" fillId="3" borderId="0" xfId="24" applyNumberFormat="1" applyFont="1" applyFill="1" applyBorder="1" applyAlignment="1">
      <alignment horizontal="left" vertical="top"/>
    </xf>
    <xf numFmtId="0" fontId="0" fillId="0" borderId="0" xfId="0" applyBorder="1" applyAlignment="1">
      <alignment/>
    </xf>
    <xf numFmtId="0" fontId="7" fillId="3" borderId="0" xfId="24" applyFont="1" applyFill="1" applyAlignment="1">
      <alignment horizontal="center"/>
    </xf>
    <xf numFmtId="0" fontId="13" fillId="3" borderId="0" xfId="24" applyFont="1" applyFill="1" applyBorder="1" applyAlignment="1">
      <alignment horizontal="right"/>
    </xf>
    <xf numFmtId="0" fontId="12" fillId="0" borderId="0" xfId="0" applyFont="1" applyAlignment="1">
      <alignment horizontal="right"/>
    </xf>
    <xf numFmtId="49" fontId="7" fillId="2" borderId="39" xfId="24" applyNumberFormat="1" applyFont="1" applyFill="1" applyBorder="1" applyAlignment="1" applyProtection="1">
      <alignment horizontal="center"/>
      <protection locked="0"/>
    </xf>
    <xf numFmtId="49" fontId="1" fillId="0" borderId="61" xfId="0" applyNumberFormat="1" applyFont="1" applyBorder="1" applyAlignment="1" applyProtection="1">
      <alignment horizontal="center"/>
      <protection locked="0"/>
    </xf>
    <xf numFmtId="49" fontId="7" fillId="7" borderId="39" xfId="0" applyNumberFormat="1" applyFont="1" applyFill="1" applyBorder="1" applyAlignment="1" applyProtection="1">
      <alignment horizontal="center"/>
      <protection locked="0"/>
    </xf>
    <xf numFmtId="49" fontId="7" fillId="0" borderId="39" xfId="0" applyNumberFormat="1" applyFont="1" applyBorder="1" applyAlignment="1" applyProtection="1">
      <alignment horizontal="center"/>
      <protection locked="0"/>
    </xf>
    <xf numFmtId="49" fontId="7" fillId="0" borderId="10" xfId="0" applyNumberFormat="1" applyFont="1" applyBorder="1" applyAlignment="1" applyProtection="1">
      <alignment horizontal="center"/>
      <protection locked="0"/>
    </xf>
    <xf numFmtId="49" fontId="6" fillId="7" borderId="13" xfId="0" applyNumberFormat="1" applyFont="1" applyFill="1" applyBorder="1" applyAlignment="1" applyProtection="1">
      <alignment horizontal="center"/>
      <protection locked="0"/>
    </xf>
    <xf numFmtId="49" fontId="6" fillId="0" borderId="13" xfId="0" applyNumberFormat="1" applyFont="1" applyBorder="1" applyAlignment="1" applyProtection="1">
      <alignment horizontal="center"/>
      <protection locked="0"/>
    </xf>
    <xf numFmtId="49" fontId="6" fillId="0" borderId="33" xfId="0" applyNumberFormat="1" applyFont="1" applyBorder="1" applyAlignment="1" applyProtection="1">
      <alignment horizontal="center"/>
      <protection locked="0"/>
    </xf>
    <xf numFmtId="49" fontId="9" fillId="2" borderId="12" xfId="24" applyNumberFormat="1" applyFont="1" applyFill="1" applyBorder="1" applyAlignment="1">
      <alignment horizontal="left" vertical="top"/>
    </xf>
    <xf numFmtId="0" fontId="0" fillId="0" borderId="13" xfId="0" applyBorder="1" applyAlignment="1">
      <alignment/>
    </xf>
    <xf numFmtId="49" fontId="7" fillId="3" borderId="62" xfId="24" applyNumberFormat="1" applyFont="1" applyFill="1" applyBorder="1" applyAlignment="1">
      <alignment/>
    </xf>
    <xf numFmtId="49" fontId="0" fillId="0" borderId="62" xfId="0" applyNumberFormat="1" applyBorder="1" applyAlignment="1">
      <alignment/>
    </xf>
    <xf numFmtId="49" fontId="6" fillId="2" borderId="39" xfId="24" applyNumberFormat="1" applyFont="1" applyFill="1" applyBorder="1" applyAlignment="1" applyProtection="1">
      <alignment horizontal="center"/>
      <protection locked="0"/>
    </xf>
    <xf numFmtId="49" fontId="0" fillId="0" borderId="63" xfId="0" applyNumberFormat="1" applyBorder="1" applyAlignment="1" applyProtection="1">
      <alignment/>
      <protection locked="0"/>
    </xf>
    <xf numFmtId="49" fontId="0" fillId="0" borderId="64" xfId="0" applyNumberFormat="1" applyBorder="1" applyAlignment="1" applyProtection="1">
      <alignment/>
      <protection locked="0"/>
    </xf>
    <xf numFmtId="0" fontId="0" fillId="0" borderId="48" xfId="0" applyBorder="1" applyAlignment="1">
      <alignment/>
    </xf>
    <xf numFmtId="0" fontId="0" fillId="0" borderId="65" xfId="0" applyBorder="1" applyAlignment="1">
      <alignment/>
    </xf>
    <xf numFmtId="0" fontId="0" fillId="0" borderId="45" xfId="0" applyBorder="1" applyAlignment="1">
      <alignment/>
    </xf>
    <xf numFmtId="0" fontId="0" fillId="0" borderId="66" xfId="0" applyBorder="1" applyAlignment="1">
      <alignment/>
    </xf>
    <xf numFmtId="0" fontId="9" fillId="3" borderId="0" xfId="24" applyFont="1" applyFill="1" applyAlignment="1">
      <alignment/>
    </xf>
    <xf numFmtId="0" fontId="18" fillId="3" borderId="0" xfId="24" applyFont="1" applyFill="1" applyAlignment="1">
      <alignment horizontal="right"/>
    </xf>
    <xf numFmtId="0" fontId="9" fillId="3" borderId="0" xfId="24" applyFont="1" applyFill="1" applyAlignment="1">
      <alignment horizontal="left" wrapText="1"/>
    </xf>
    <xf numFmtId="0" fontId="0" fillId="0" borderId="0" xfId="0" applyAlignment="1">
      <alignment wrapText="1"/>
    </xf>
    <xf numFmtId="14" fontId="6" fillId="2" borderId="49" xfId="24" applyNumberFormat="1" applyFont="1" applyFill="1" applyBorder="1" applyAlignment="1" applyProtection="1">
      <alignment horizontal="center"/>
      <protection locked="0"/>
    </xf>
    <xf numFmtId="0" fontId="0" fillId="2" borderId="47" xfId="0" applyFill="1" applyBorder="1" applyAlignment="1" applyProtection="1">
      <alignment horizontal="center"/>
      <protection locked="0"/>
    </xf>
    <xf numFmtId="14" fontId="9" fillId="3" borderId="0" xfId="24" applyNumberFormat="1" applyFont="1" applyFill="1" applyBorder="1" applyAlignment="1" applyProtection="1">
      <alignment horizontal="right" wrapText="1"/>
      <protection locked="0"/>
    </xf>
    <xf numFmtId="0" fontId="0" fillId="6" borderId="0" xfId="0" applyFill="1" applyAlignment="1">
      <alignment wrapText="1"/>
    </xf>
    <xf numFmtId="0" fontId="7" fillId="3" borderId="0" xfId="24" applyFont="1" applyFill="1" applyAlignment="1">
      <alignment horizontal="right"/>
    </xf>
    <xf numFmtId="0" fontId="0" fillId="0" borderId="0" xfId="0" applyAlignment="1">
      <alignment horizontal="right"/>
    </xf>
    <xf numFmtId="0" fontId="1" fillId="0" borderId="39" xfId="0" applyFont="1" applyBorder="1" applyAlignment="1" applyProtection="1">
      <alignment horizontal="center"/>
      <protection locked="0"/>
    </xf>
    <xf numFmtId="0" fontId="1" fillId="0" borderId="61" xfId="0" applyFont="1" applyBorder="1" applyAlignment="1" applyProtection="1">
      <alignment horizontal="center"/>
      <protection locked="0"/>
    </xf>
    <xf numFmtId="0" fontId="9" fillId="3" borderId="0" xfId="24" applyFont="1" applyFill="1" applyAlignment="1">
      <alignment/>
    </xf>
    <xf numFmtId="49" fontId="7" fillId="3" borderId="0" xfId="24" applyNumberFormat="1" applyFont="1" applyFill="1" applyAlignment="1">
      <alignment/>
    </xf>
    <xf numFmtId="49" fontId="6" fillId="0" borderId="0" xfId="0" applyNumberFormat="1" applyFont="1" applyAlignment="1">
      <alignment/>
    </xf>
    <xf numFmtId="49" fontId="10" fillId="3" borderId="62" xfId="24" applyNumberFormat="1" applyFont="1" applyFill="1" applyBorder="1" applyAlignment="1">
      <alignment/>
    </xf>
    <xf numFmtId="49" fontId="6" fillId="0" borderId="62" xfId="0" applyNumberFormat="1" applyFont="1" applyBorder="1" applyAlignment="1">
      <alignment/>
    </xf>
    <xf numFmtId="0" fontId="0" fillId="0" borderId="62" xfId="0" applyBorder="1" applyAlignment="1">
      <alignment/>
    </xf>
    <xf numFmtId="0" fontId="0" fillId="0" borderId="39" xfId="0" applyBorder="1" applyAlignment="1" applyProtection="1">
      <alignment/>
      <protection locked="0"/>
    </xf>
    <xf numFmtId="0" fontId="0" fillId="0" borderId="61" xfId="0" applyBorder="1" applyAlignment="1" applyProtection="1">
      <alignment/>
      <protection locked="0"/>
    </xf>
    <xf numFmtId="49" fontId="6" fillId="2" borderId="37" xfId="24" applyNumberFormat="1" applyFont="1" applyFill="1" applyBorder="1" applyAlignment="1" applyProtection="1">
      <alignment horizontal="center"/>
      <protection locked="0"/>
    </xf>
    <xf numFmtId="49" fontId="6" fillId="7" borderId="58" xfId="0" applyNumberFormat="1" applyFont="1" applyFill="1" applyBorder="1" applyAlignment="1" applyProtection="1">
      <alignment horizontal="center"/>
      <protection locked="0"/>
    </xf>
    <xf numFmtId="49" fontId="6" fillId="2" borderId="37" xfId="24" applyNumberFormat="1" applyFont="1" applyFill="1" applyBorder="1" applyAlignment="1" applyProtection="1">
      <alignment horizontal="left"/>
      <protection locked="0"/>
    </xf>
    <xf numFmtId="0" fontId="0" fillId="0" borderId="37" xfId="0" applyFont="1" applyBorder="1" applyAlignment="1" applyProtection="1">
      <alignment/>
      <protection locked="0"/>
    </xf>
    <xf numFmtId="0" fontId="0" fillId="0" borderId="58" xfId="0" applyFont="1" applyBorder="1" applyAlignment="1" applyProtection="1">
      <alignment/>
      <protection locked="0"/>
    </xf>
    <xf numFmtId="49" fontId="7" fillId="3" borderId="63" xfId="24" applyNumberFormat="1" applyFont="1" applyFill="1" applyBorder="1" applyAlignment="1">
      <alignment/>
    </xf>
    <xf numFmtId="49" fontId="6" fillId="0" borderId="63" xfId="0" applyNumberFormat="1" applyFont="1" applyBorder="1" applyAlignment="1">
      <alignment/>
    </xf>
    <xf numFmtId="0" fontId="0" fillId="0" borderId="45" xfId="0" applyBorder="1" applyAlignment="1">
      <alignment horizontal="left" wrapText="1"/>
    </xf>
    <xf numFmtId="0" fontId="0" fillId="0" borderId="48" xfId="0" applyBorder="1" applyAlignment="1">
      <alignment horizontal="right"/>
    </xf>
    <xf numFmtId="0" fontId="1" fillId="6" borderId="59" xfId="0" applyFont="1" applyFill="1" applyBorder="1" applyAlignment="1">
      <alignment horizontal="center"/>
    </xf>
    <xf numFmtId="0" fontId="1" fillId="6" borderId="48" xfId="0" applyFont="1" applyFill="1" applyBorder="1" applyAlignment="1">
      <alignment horizontal="center"/>
    </xf>
    <xf numFmtId="0" fontId="19" fillId="2" borderId="2" xfId="24" applyFont="1" applyFill="1" applyBorder="1" applyAlignment="1" applyProtection="1">
      <alignment horizontal="center"/>
      <protection locked="0"/>
    </xf>
    <xf numFmtId="0" fontId="0" fillId="0" borderId="2" xfId="0" applyBorder="1" applyAlignment="1">
      <alignment/>
    </xf>
    <xf numFmtId="0" fontId="6" fillId="3" borderId="0" xfId="24" applyFont="1" applyFill="1" applyAlignment="1">
      <alignment/>
    </xf>
    <xf numFmtId="0" fontId="18" fillId="3" borderId="0" xfId="24" applyFont="1" applyFill="1" applyAlignment="1">
      <alignment horizontal="center"/>
    </xf>
    <xf numFmtId="0" fontId="0" fillId="0" borderId="48" xfId="0" applyBorder="1" applyAlignment="1">
      <alignment horizontal="center"/>
    </xf>
    <xf numFmtId="0" fontId="6" fillId="3" borderId="48" xfId="24" applyFont="1" applyFill="1" applyBorder="1" applyAlignment="1">
      <alignment/>
    </xf>
    <xf numFmtId="0" fontId="0" fillId="7" borderId="14" xfId="0" applyFill="1" applyBorder="1" applyAlignment="1" applyProtection="1">
      <alignment horizontal="left"/>
      <protection locked="0"/>
    </xf>
    <xf numFmtId="0" fontId="0" fillId="7" borderId="47" xfId="0" applyFill="1" applyBorder="1" applyAlignment="1" applyProtection="1">
      <alignment horizontal="left"/>
      <protection locked="0"/>
    </xf>
    <xf numFmtId="49" fontId="6" fillId="2" borderId="49" xfId="24" applyNumberFormat="1" applyFont="1" applyFill="1" applyBorder="1" applyAlignment="1" applyProtection="1">
      <alignment horizontal="center"/>
      <protection locked="0"/>
    </xf>
    <xf numFmtId="0" fontId="0" fillId="0" borderId="47" xfId="0" applyBorder="1" applyAlignment="1" applyProtection="1">
      <alignment horizontal="center"/>
      <protection locked="0"/>
    </xf>
    <xf numFmtId="49" fontId="6" fillId="2" borderId="12" xfId="24" applyNumberFormat="1" applyFont="1" applyFill="1" applyBorder="1" applyAlignment="1" applyProtection="1">
      <alignment horizontal="center"/>
      <protection locked="0"/>
    </xf>
    <xf numFmtId="0" fontId="0" fillId="0" borderId="11" xfId="0" applyBorder="1" applyAlignment="1">
      <alignment horizontal="center"/>
    </xf>
    <xf numFmtId="0" fontId="9" fillId="3" borderId="13" xfId="24" applyFont="1" applyFill="1" applyBorder="1" applyAlignment="1" applyProtection="1">
      <alignment vertical="center"/>
      <protection/>
    </xf>
    <xf numFmtId="0" fontId="9" fillId="3" borderId="11" xfId="24" applyFont="1" applyFill="1" applyBorder="1" applyAlignment="1" applyProtection="1">
      <alignment vertical="center"/>
      <protection/>
    </xf>
    <xf numFmtId="0" fontId="9" fillId="3" borderId="14" xfId="24" applyFont="1" applyFill="1" applyBorder="1" applyAlignment="1" applyProtection="1">
      <alignment vertical="center" wrapText="1"/>
      <protection/>
    </xf>
    <xf numFmtId="0" fontId="0" fillId="0" borderId="14" xfId="0" applyBorder="1" applyAlignment="1">
      <alignment vertical="center" wrapText="1"/>
    </xf>
    <xf numFmtId="0" fontId="0" fillId="0" borderId="47" xfId="0" applyBorder="1" applyAlignment="1">
      <alignment vertical="center" wrapText="1"/>
    </xf>
    <xf numFmtId="0" fontId="7" fillId="3" borderId="0" xfId="24" applyFont="1" applyFill="1" applyBorder="1" applyAlignment="1" applyProtection="1">
      <alignment horizontal="center"/>
      <protection/>
    </xf>
    <xf numFmtId="0" fontId="0" fillId="6" borderId="0" xfId="0" applyFill="1" applyBorder="1" applyAlignment="1" applyProtection="1">
      <alignment horizontal="center"/>
      <protection/>
    </xf>
    <xf numFmtId="0" fontId="0" fillId="0" borderId="0" xfId="0" applyAlignment="1" applyProtection="1">
      <alignment/>
      <protection/>
    </xf>
    <xf numFmtId="0" fontId="9" fillId="3" borderId="14" xfId="24" applyFont="1" applyFill="1" applyBorder="1" applyAlignment="1" applyProtection="1">
      <alignment vertical="center" wrapText="1"/>
      <protection/>
    </xf>
    <xf numFmtId="0" fontId="9" fillId="3" borderId="47" xfId="24" applyFont="1" applyFill="1" applyBorder="1" applyAlignment="1" applyProtection="1">
      <alignment vertical="center" wrapText="1"/>
      <protection/>
    </xf>
    <xf numFmtId="0" fontId="0" fillId="0" borderId="14" xfId="0" applyBorder="1" applyAlignment="1">
      <alignment wrapText="1"/>
    </xf>
    <xf numFmtId="0" fontId="0" fillId="0" borderId="47" xfId="0" applyBorder="1" applyAlignment="1">
      <alignment wrapText="1"/>
    </xf>
    <xf numFmtId="0" fontId="9" fillId="3" borderId="14" xfId="24" applyFont="1" applyFill="1" applyBorder="1" applyAlignment="1" applyProtection="1">
      <alignment vertical="center"/>
      <protection/>
    </xf>
    <xf numFmtId="0" fontId="9" fillId="3" borderId="47" xfId="24" applyFont="1" applyFill="1" applyBorder="1" applyAlignment="1" applyProtection="1">
      <alignment vertical="center"/>
      <protection/>
    </xf>
    <xf numFmtId="0" fontId="9" fillId="3" borderId="62" xfId="24" applyFont="1" applyFill="1" applyBorder="1" applyAlignment="1">
      <alignment/>
    </xf>
    <xf numFmtId="0" fontId="7" fillId="6" borderId="0" xfId="0" applyFont="1" applyFill="1" applyAlignment="1">
      <alignment horizontal="center"/>
    </xf>
    <xf numFmtId="0" fontId="9" fillId="3" borderId="49" xfId="24" applyFont="1" applyFill="1" applyBorder="1" applyAlignment="1" applyProtection="1">
      <alignment horizontal="center" vertical="center"/>
      <protection/>
    </xf>
    <xf numFmtId="0" fontId="0" fillId="0" borderId="47" xfId="0" applyBorder="1" applyAlignment="1">
      <alignment horizontal="center" vertical="center"/>
    </xf>
    <xf numFmtId="0" fontId="0" fillId="0" borderId="32" xfId="0" applyBorder="1" applyAlignment="1">
      <alignment horizontal="center" vertical="center"/>
    </xf>
    <xf numFmtId="0" fontId="6" fillId="2" borderId="49" xfId="24" applyFont="1" applyFill="1" applyBorder="1" applyAlignment="1" applyProtection="1">
      <alignment horizontal="center" vertical="center"/>
      <protection locked="0"/>
    </xf>
    <xf numFmtId="0" fontId="0" fillId="0" borderId="47" xfId="0" applyBorder="1" applyAlignment="1" applyProtection="1">
      <alignment horizontal="center" vertical="center"/>
      <protection locked="0"/>
    </xf>
    <xf numFmtId="0" fontId="6" fillId="2" borderId="49" xfId="24" applyFont="1" applyFill="1" applyBorder="1" applyAlignment="1" applyProtection="1">
      <alignment horizontal="center" vertical="center"/>
      <protection/>
    </xf>
    <xf numFmtId="0" fontId="0" fillId="0" borderId="47" xfId="0" applyBorder="1" applyAlignment="1" applyProtection="1">
      <alignment horizontal="center" vertical="center"/>
      <protection/>
    </xf>
    <xf numFmtId="0" fontId="6" fillId="3" borderId="12" xfId="24" applyFont="1" applyFill="1" applyBorder="1" applyAlignment="1" applyProtection="1">
      <alignment horizontal="center" vertical="center"/>
      <protection/>
    </xf>
    <xf numFmtId="0" fontId="0" fillId="6" borderId="13" xfId="0" applyFill="1" applyBorder="1" applyAlignment="1">
      <alignment/>
    </xf>
    <xf numFmtId="0" fontId="0" fillId="6" borderId="33" xfId="0" applyFill="1" applyBorder="1" applyAlignment="1">
      <alignment/>
    </xf>
    <xf numFmtId="0" fontId="8" fillId="3" borderId="4" xfId="24" applyFont="1" applyFill="1" applyBorder="1" applyAlignment="1">
      <alignment horizontal="center" vertical="center"/>
    </xf>
    <xf numFmtId="0" fontId="12" fillId="0" borderId="14" xfId="0" applyFont="1" applyBorder="1" applyAlignment="1">
      <alignment horizontal="center" vertical="center"/>
    </xf>
    <xf numFmtId="0" fontId="12" fillId="0" borderId="32" xfId="0" applyFont="1" applyBorder="1" applyAlignment="1">
      <alignment horizontal="center" vertical="center"/>
    </xf>
    <xf numFmtId="0" fontId="9" fillId="3" borderId="4" xfId="24" applyFont="1" applyFill="1" applyBorder="1" applyAlignment="1">
      <alignment vertical="center"/>
    </xf>
    <xf numFmtId="0" fontId="0" fillId="0" borderId="47" xfId="0" applyBorder="1" applyAlignment="1">
      <alignment vertical="center"/>
    </xf>
    <xf numFmtId="0" fontId="6" fillId="2" borderId="59" xfId="24" applyFont="1" applyFill="1" applyBorder="1" applyAlignment="1" applyProtection="1">
      <alignment horizontal="center" vertical="center"/>
      <protection locked="0"/>
    </xf>
    <xf numFmtId="0" fontId="6" fillId="2" borderId="0" xfId="24" applyFont="1" applyFill="1" applyBorder="1" applyAlignment="1" applyProtection="1">
      <alignment horizontal="center" vertical="center"/>
      <protection locked="0"/>
    </xf>
    <xf numFmtId="0" fontId="6" fillId="2" borderId="48" xfId="24" applyFont="1" applyFill="1" applyBorder="1" applyAlignment="1" applyProtection="1">
      <alignment horizontal="center" vertical="center"/>
      <protection locked="0"/>
    </xf>
    <xf numFmtId="0" fontId="9" fillId="3" borderId="49" xfId="24" applyFont="1" applyFill="1" applyBorder="1" applyAlignment="1">
      <alignment horizontal="right" vertical="center"/>
    </xf>
    <xf numFmtId="49" fontId="6" fillId="2" borderId="59" xfId="24" applyNumberFormat="1" applyFont="1" applyFill="1" applyBorder="1" applyAlignment="1" applyProtection="1">
      <alignment horizontal="center" vertical="center"/>
      <protection locked="0"/>
    </xf>
    <xf numFmtId="49" fontId="0" fillId="7" borderId="36" xfId="0" applyNumberFormat="1" applyFill="1" applyBorder="1" applyAlignment="1" applyProtection="1">
      <alignment horizontal="center" vertical="center"/>
      <protection locked="0"/>
    </xf>
    <xf numFmtId="0" fontId="9" fillId="3" borderId="4" xfId="24" applyFont="1" applyFill="1" applyBorder="1" applyAlignment="1">
      <alignment vertical="center" wrapText="1"/>
    </xf>
    <xf numFmtId="171" fontId="6" fillId="2" borderId="60" xfId="24" applyNumberFormat="1" applyFont="1" applyFill="1" applyBorder="1" applyAlignment="1" applyProtection="1">
      <alignment horizontal="center" vertical="center"/>
      <protection locked="0"/>
    </xf>
    <xf numFmtId="171" fontId="0" fillId="7" borderId="67" xfId="0" applyNumberFormat="1" applyFill="1" applyBorder="1" applyAlignment="1">
      <alignment horizontal="center" vertical="center"/>
    </xf>
    <xf numFmtId="0" fontId="8" fillId="3" borderId="7" xfId="24" applyFont="1" applyFill="1" applyBorder="1" applyAlignment="1">
      <alignment horizontal="center" vertical="center"/>
    </xf>
    <xf numFmtId="0" fontId="1" fillId="0" borderId="39" xfId="0" applyFont="1" applyBorder="1" applyAlignment="1">
      <alignment horizontal="center" vertical="center"/>
    </xf>
    <xf numFmtId="0" fontId="1" fillId="0" borderId="10" xfId="0" applyFont="1" applyBorder="1" applyAlignment="1">
      <alignment horizontal="center" vertical="center"/>
    </xf>
    <xf numFmtId="0" fontId="9" fillId="3" borderId="59" xfId="24" applyFont="1" applyFill="1" applyBorder="1" applyAlignment="1">
      <alignment horizontal="center" vertical="center"/>
    </xf>
    <xf numFmtId="0" fontId="0" fillId="0" borderId="0" xfId="0" applyBorder="1" applyAlignment="1">
      <alignment vertical="center"/>
    </xf>
    <xf numFmtId="0" fontId="9" fillId="3" borderId="49" xfId="24" applyFont="1" applyFill="1" applyBorder="1" applyAlignment="1">
      <alignment horizontal="center" vertical="center"/>
    </xf>
    <xf numFmtId="0" fontId="6" fillId="3" borderId="49" xfId="24" applyFont="1" applyFill="1" applyBorder="1" applyAlignment="1" applyProtection="1">
      <alignment horizontal="center" vertical="center"/>
      <protection/>
    </xf>
    <xf numFmtId="0" fontId="0" fillId="6" borderId="14" xfId="0" applyFill="1" applyBorder="1" applyAlignment="1">
      <alignment/>
    </xf>
    <xf numFmtId="0" fontId="0" fillId="6" borderId="32" xfId="0" applyFill="1" applyBorder="1" applyAlignment="1">
      <alignment/>
    </xf>
    <xf numFmtId="0" fontId="6" fillId="2" borderId="49" xfId="24" applyFont="1" applyFill="1" applyBorder="1" applyAlignment="1" applyProtection="1">
      <alignment horizontal="center"/>
      <protection locked="0"/>
    </xf>
    <xf numFmtId="0" fontId="0" fillId="0" borderId="14" xfId="0" applyBorder="1" applyAlignment="1" applyProtection="1">
      <alignment horizontal="center"/>
      <protection locked="0"/>
    </xf>
    <xf numFmtId="0" fontId="6" fillId="2" borderId="49" xfId="24" applyFont="1" applyFill="1" applyBorder="1" applyAlignment="1" applyProtection="1">
      <alignment horizontal="center" vertical="center"/>
      <protection/>
    </xf>
    <xf numFmtId="0" fontId="6" fillId="2" borderId="14" xfId="24" applyFont="1" applyFill="1" applyBorder="1" applyAlignment="1" applyProtection="1">
      <alignment horizontal="center" vertical="center"/>
      <protection/>
    </xf>
    <xf numFmtId="0" fontId="6" fillId="2" borderId="49" xfId="24" applyFont="1" applyFill="1" applyBorder="1" applyAlignment="1" applyProtection="1">
      <alignment horizontal="center" vertical="center"/>
      <protection locked="0"/>
    </xf>
    <xf numFmtId="0" fontId="6" fillId="2" borderId="14" xfId="24" applyFont="1" applyFill="1" applyBorder="1" applyAlignment="1" applyProtection="1">
      <alignment horizontal="center" vertical="center"/>
      <protection locked="0"/>
    </xf>
    <xf numFmtId="0" fontId="6" fillId="2" borderId="12" xfId="24" applyFont="1" applyFill="1" applyBorder="1" applyAlignment="1" applyProtection="1">
      <alignment horizontal="center" vertical="center"/>
      <protection/>
    </xf>
    <xf numFmtId="0" fontId="6" fillId="2" borderId="13" xfId="24" applyFont="1" applyFill="1" applyBorder="1" applyAlignment="1" applyProtection="1">
      <alignment horizontal="center" vertical="center"/>
      <protection/>
    </xf>
    <xf numFmtId="0" fontId="0" fillId="0" borderId="11" xfId="0" applyBorder="1" applyAlignment="1">
      <alignment horizontal="center" vertical="center"/>
    </xf>
    <xf numFmtId="0" fontId="9" fillId="3" borderId="49" xfId="24" applyFont="1" applyFill="1" applyBorder="1" applyAlignment="1">
      <alignment horizontal="center"/>
    </xf>
    <xf numFmtId="0" fontId="0" fillId="0" borderId="14" xfId="0" applyBorder="1" applyAlignment="1">
      <alignment horizontal="center"/>
    </xf>
    <xf numFmtId="0" fontId="0" fillId="0" borderId="47" xfId="0" applyBorder="1" applyAlignment="1">
      <alignment horizontal="center"/>
    </xf>
    <xf numFmtId="0" fontId="0" fillId="0" borderId="47" xfId="0" applyBorder="1" applyAlignment="1">
      <alignment/>
    </xf>
    <xf numFmtId="0" fontId="7" fillId="3" borderId="0" xfId="24" applyFont="1" applyFill="1" applyBorder="1" applyAlignment="1">
      <alignment horizontal="center"/>
    </xf>
    <xf numFmtId="0" fontId="8" fillId="3" borderId="4" xfId="24" applyFont="1" applyFill="1" applyBorder="1" applyAlignment="1">
      <alignment horizontal="center" vertical="center" wrapText="1"/>
    </xf>
    <xf numFmtId="0" fontId="12" fillId="0" borderId="14" xfId="0" applyFont="1" applyBorder="1" applyAlignment="1">
      <alignment horizontal="center" vertical="center" wrapText="1"/>
    </xf>
    <xf numFmtId="0" fontId="12" fillId="0" borderId="32" xfId="0" applyFont="1" applyBorder="1" applyAlignment="1">
      <alignment horizontal="center" vertical="center" wrapText="1"/>
    </xf>
    <xf numFmtId="0" fontId="9" fillId="3" borderId="68" xfId="24" applyFont="1" applyFill="1" applyBorder="1" applyAlignment="1" applyProtection="1">
      <alignment horizontal="center"/>
      <protection/>
    </xf>
    <xf numFmtId="0" fontId="0" fillId="0" borderId="64" xfId="0" applyBorder="1" applyAlignment="1">
      <alignment/>
    </xf>
    <xf numFmtId="0" fontId="0" fillId="0" borderId="28" xfId="0" applyBorder="1" applyAlignment="1">
      <alignment/>
    </xf>
    <xf numFmtId="0" fontId="9" fillId="3" borderId="13" xfId="24" applyFont="1" applyFill="1" applyBorder="1" applyAlignment="1" applyProtection="1">
      <alignment vertical="center"/>
      <protection/>
    </xf>
    <xf numFmtId="0" fontId="0" fillId="0" borderId="11" xfId="0" applyBorder="1" applyAlignment="1">
      <alignment/>
    </xf>
    <xf numFmtId="0" fontId="9" fillId="3" borderId="63" xfId="24" applyFont="1" applyFill="1" applyBorder="1" applyAlignment="1" applyProtection="1">
      <alignment horizontal="center"/>
      <protection/>
    </xf>
    <xf numFmtId="0" fontId="0" fillId="0" borderId="52" xfId="0" applyBorder="1" applyAlignment="1">
      <alignment/>
    </xf>
    <xf numFmtId="0" fontId="9" fillId="3" borderId="14" xfId="24" applyFont="1" applyFill="1" applyBorder="1" applyAlignment="1" applyProtection="1">
      <alignment horizontal="center"/>
      <protection/>
    </xf>
    <xf numFmtId="0" fontId="0" fillId="0" borderId="32" xfId="0" applyBorder="1" applyAlignment="1">
      <alignment horizontal="center"/>
    </xf>
    <xf numFmtId="1" fontId="6" fillId="2" borderId="49" xfId="24" applyNumberFormat="1" applyFont="1" applyFill="1" applyBorder="1" applyAlignment="1" applyProtection="1">
      <alignment horizontal="center" vertical="center"/>
      <protection locked="0"/>
    </xf>
    <xf numFmtId="1" fontId="6" fillId="2" borderId="14" xfId="24" applyNumberFormat="1" applyFont="1" applyFill="1" applyBorder="1" applyAlignment="1" applyProtection="1">
      <alignment horizontal="center" vertical="center"/>
      <protection locked="0"/>
    </xf>
    <xf numFmtId="1" fontId="0" fillId="0" borderId="47" xfId="0" applyNumberFormat="1" applyBorder="1" applyAlignment="1" applyProtection="1">
      <alignment horizontal="center" vertical="center"/>
      <protection locked="0"/>
    </xf>
    <xf numFmtId="0" fontId="9" fillId="3" borderId="14" xfId="24" applyFont="1" applyFill="1" applyBorder="1" applyAlignment="1" applyProtection="1">
      <alignment vertical="center"/>
      <protection/>
    </xf>
    <xf numFmtId="0" fontId="6" fillId="2" borderId="12" xfId="24" applyFont="1" applyFill="1" applyBorder="1" applyAlignment="1" applyProtection="1">
      <alignment horizontal="center" vertical="center"/>
      <protection locked="0"/>
    </xf>
    <xf numFmtId="0" fontId="0" fillId="0" borderId="11" xfId="0" applyBorder="1" applyAlignment="1" applyProtection="1">
      <alignment horizontal="center" vertical="center"/>
      <protection locked="0"/>
    </xf>
    <xf numFmtId="0" fontId="6" fillId="3" borderId="49" xfId="24" applyFont="1" applyFill="1" applyBorder="1" applyAlignment="1" applyProtection="1">
      <alignment vertical="center"/>
      <protection locked="0"/>
    </xf>
    <xf numFmtId="0" fontId="0" fillId="6" borderId="32" xfId="0" applyFill="1" applyBorder="1" applyAlignment="1">
      <alignment vertical="center"/>
    </xf>
    <xf numFmtId="0" fontId="6" fillId="3" borderId="12" xfId="24" applyFont="1" applyFill="1" applyBorder="1" applyAlignment="1" applyProtection="1">
      <alignment vertical="center"/>
      <protection locked="0"/>
    </xf>
    <xf numFmtId="0" fontId="0" fillId="6" borderId="33" xfId="0" applyFill="1" applyBorder="1" applyAlignment="1">
      <alignment vertical="center"/>
    </xf>
    <xf numFmtId="0" fontId="6" fillId="2" borderId="12" xfId="24" applyFont="1" applyFill="1" applyBorder="1" applyAlignment="1" applyProtection="1">
      <alignment horizontal="center"/>
      <protection locked="0"/>
    </xf>
    <xf numFmtId="0" fontId="0" fillId="0" borderId="11" xfId="0" applyBorder="1" applyAlignment="1" applyProtection="1">
      <alignment horizontal="center"/>
      <protection locked="0"/>
    </xf>
    <xf numFmtId="0" fontId="17" fillId="3" borderId="0" xfId="24" applyFont="1" applyFill="1" applyBorder="1" applyAlignment="1">
      <alignment wrapText="1"/>
    </xf>
    <xf numFmtId="0" fontId="12" fillId="0" borderId="0" xfId="0" applyFont="1" applyAlignment="1">
      <alignment wrapText="1"/>
    </xf>
    <xf numFmtId="0" fontId="9" fillId="3" borderId="68" xfId="24" applyFont="1" applyFill="1" applyBorder="1" applyAlignment="1" applyProtection="1">
      <alignment vertical="center"/>
      <protection/>
    </xf>
    <xf numFmtId="0" fontId="6" fillId="0" borderId="63" xfId="0" applyFont="1" applyBorder="1" applyAlignment="1" applyProtection="1">
      <alignment vertical="center"/>
      <protection/>
    </xf>
    <xf numFmtId="0" fontId="0" fillId="0" borderId="63" xfId="0" applyBorder="1" applyAlignment="1">
      <alignment vertical="center"/>
    </xf>
    <xf numFmtId="0" fontId="0" fillId="0" borderId="64" xfId="0" applyBorder="1" applyAlignment="1">
      <alignment vertical="center"/>
    </xf>
    <xf numFmtId="0" fontId="6" fillId="0" borderId="34" xfId="0" applyFont="1" applyBorder="1" applyAlignment="1" applyProtection="1">
      <alignment vertical="center"/>
      <protection/>
    </xf>
    <xf numFmtId="0" fontId="6" fillId="0" borderId="0" xfId="0" applyFont="1" applyBorder="1" applyAlignment="1" applyProtection="1">
      <alignment vertical="center"/>
      <protection/>
    </xf>
    <xf numFmtId="0" fontId="6" fillId="0" borderId="28" xfId="0" applyFont="1" applyBorder="1" applyAlignment="1" applyProtection="1">
      <alignment vertical="center"/>
      <protection/>
    </xf>
    <xf numFmtId="0" fontId="6" fillId="0" borderId="45" xfId="0" applyFont="1" applyBorder="1" applyAlignment="1" applyProtection="1">
      <alignment vertical="center"/>
      <protection/>
    </xf>
    <xf numFmtId="0" fontId="0" fillId="0" borderId="45" xfId="0" applyBorder="1" applyAlignment="1">
      <alignment vertical="center"/>
    </xf>
    <xf numFmtId="0" fontId="0" fillId="0" borderId="66" xfId="0" applyBorder="1" applyAlignment="1">
      <alignment vertical="center"/>
    </xf>
    <xf numFmtId="0" fontId="9" fillId="6" borderId="9" xfId="0" applyFont="1" applyFill="1" applyBorder="1" applyAlignment="1" applyProtection="1">
      <alignment horizontal="center"/>
      <protection/>
    </xf>
    <xf numFmtId="0" fontId="0" fillId="0" borderId="10" xfId="0" applyBorder="1" applyAlignment="1">
      <alignment/>
    </xf>
    <xf numFmtId="0" fontId="9" fillId="6" borderId="2" xfId="0" applyFont="1" applyFill="1" applyBorder="1" applyAlignment="1" applyProtection="1">
      <alignment horizontal="center"/>
      <protection/>
    </xf>
    <xf numFmtId="0" fontId="0" fillId="0" borderId="2" xfId="0" applyBorder="1" applyAlignment="1">
      <alignment horizontal="center"/>
    </xf>
    <xf numFmtId="0" fontId="9" fillId="6" borderId="49" xfId="0" applyFont="1" applyFill="1" applyBorder="1" applyAlignment="1" applyProtection="1">
      <alignment horizontal="center"/>
      <protection/>
    </xf>
    <xf numFmtId="0" fontId="6" fillId="2" borderId="2" xfId="24" applyFont="1" applyFill="1" applyBorder="1" applyAlignment="1" applyProtection="1">
      <alignment horizontal="center" vertical="center"/>
      <protection/>
    </xf>
    <xf numFmtId="0" fontId="6" fillId="0" borderId="2" xfId="0" applyFont="1" applyBorder="1" applyAlignment="1" applyProtection="1">
      <alignment horizontal="center" vertical="center"/>
      <protection/>
    </xf>
    <xf numFmtId="0" fontId="6" fillId="3" borderId="2" xfId="24" applyFont="1" applyFill="1" applyBorder="1" applyAlignment="1" applyProtection="1">
      <alignment/>
      <protection/>
    </xf>
    <xf numFmtId="0" fontId="6" fillId="0" borderId="5" xfId="0" applyFont="1" applyBorder="1" applyAlignment="1" applyProtection="1">
      <alignment/>
      <protection/>
    </xf>
    <xf numFmtId="0" fontId="7" fillId="3" borderId="62" xfId="24" applyFont="1" applyFill="1" applyBorder="1" applyAlignment="1" applyProtection="1">
      <alignment horizontal="center"/>
      <protection/>
    </xf>
    <xf numFmtId="0" fontId="6" fillId="6" borderId="62" xfId="0" applyFont="1" applyFill="1" applyBorder="1" applyAlignment="1" applyProtection="1">
      <alignment horizontal="center"/>
      <protection/>
    </xf>
    <xf numFmtId="0" fontId="6" fillId="0" borderId="62" xfId="0" applyFont="1" applyBorder="1" applyAlignment="1" applyProtection="1">
      <alignment horizontal="center"/>
      <protection/>
    </xf>
    <xf numFmtId="0" fontId="7" fillId="3" borderId="63" xfId="24" applyFont="1" applyFill="1" applyBorder="1" applyAlignment="1" applyProtection="1">
      <alignment horizontal="center"/>
      <protection/>
    </xf>
    <xf numFmtId="0" fontId="6" fillId="0" borderId="64" xfId="0" applyFont="1" applyBorder="1" applyAlignment="1">
      <alignment/>
    </xf>
    <xf numFmtId="0" fontId="6" fillId="0" borderId="45" xfId="0" applyFont="1" applyBorder="1" applyAlignment="1">
      <alignment/>
    </xf>
    <xf numFmtId="0" fontId="6" fillId="0" borderId="66" xfId="0" applyFont="1" applyBorder="1" applyAlignment="1">
      <alignment/>
    </xf>
    <xf numFmtId="0" fontId="6" fillId="6" borderId="39" xfId="0" applyFont="1" applyFill="1" applyBorder="1" applyAlignment="1" applyProtection="1">
      <alignment horizontal="center"/>
      <protection/>
    </xf>
    <xf numFmtId="0" fontId="6" fillId="0" borderId="39" xfId="0" applyFont="1" applyBorder="1" applyAlignment="1" applyProtection="1">
      <alignment/>
      <protection/>
    </xf>
    <xf numFmtId="0" fontId="6" fillId="0" borderId="10" xfId="0" applyFont="1" applyBorder="1" applyAlignment="1" applyProtection="1">
      <alignment/>
      <protection/>
    </xf>
    <xf numFmtId="0" fontId="6" fillId="6" borderId="2" xfId="0" applyFont="1" applyFill="1" applyBorder="1" applyAlignment="1" applyProtection="1">
      <alignment horizontal="center"/>
      <protection/>
    </xf>
    <xf numFmtId="0" fontId="6" fillId="6" borderId="5" xfId="0" applyFont="1" applyFill="1" applyBorder="1" applyAlignment="1" applyProtection="1">
      <alignment horizontal="center"/>
      <protection/>
    </xf>
    <xf numFmtId="0" fontId="0" fillId="0" borderId="34" xfId="0" applyBorder="1" applyAlignment="1">
      <alignment vertical="center"/>
    </xf>
    <xf numFmtId="0" fontId="0" fillId="0" borderId="28" xfId="0" applyBorder="1" applyAlignment="1">
      <alignment vertical="center"/>
    </xf>
    <xf numFmtId="0" fontId="6" fillId="2" borderId="2" xfId="24" applyFont="1" applyFill="1" applyBorder="1" applyAlignment="1" applyProtection="1">
      <alignment horizontal="center" vertical="center"/>
      <protection/>
    </xf>
    <xf numFmtId="0" fontId="0" fillId="0" borderId="2" xfId="0" applyBorder="1" applyAlignment="1" applyProtection="1">
      <alignment horizontal="center" vertical="center"/>
      <protection/>
    </xf>
    <xf numFmtId="0" fontId="9" fillId="3" borderId="2" xfId="24" applyFont="1" applyFill="1" applyBorder="1" applyAlignment="1" applyProtection="1">
      <alignment horizontal="center"/>
      <protection/>
    </xf>
    <xf numFmtId="0" fontId="0" fillId="0" borderId="5" xfId="0" applyBorder="1" applyAlignment="1" applyProtection="1">
      <alignment/>
      <protection/>
    </xf>
    <xf numFmtId="0" fontId="6" fillId="2" borderId="2" xfId="24" applyFont="1" applyFill="1" applyBorder="1" applyAlignment="1" applyProtection="1">
      <alignment horizontal="center" vertical="center"/>
      <protection locked="0"/>
    </xf>
    <xf numFmtId="0" fontId="0" fillId="0" borderId="2" xfId="0" applyBorder="1" applyAlignment="1" applyProtection="1">
      <alignment horizontal="center" vertical="center"/>
      <protection locked="0"/>
    </xf>
    <xf numFmtId="0" fontId="12" fillId="6" borderId="39" xfId="0" applyFont="1" applyFill="1" applyBorder="1" applyAlignment="1" applyProtection="1">
      <alignment horizontal="center"/>
      <protection/>
    </xf>
    <xf numFmtId="0" fontId="12" fillId="0" borderId="39" xfId="0" applyFont="1" applyBorder="1" applyAlignment="1" applyProtection="1">
      <alignment/>
      <protection/>
    </xf>
    <xf numFmtId="0" fontId="12" fillId="0" borderId="10" xfId="0" applyFont="1" applyBorder="1" applyAlignment="1" applyProtection="1">
      <alignment/>
      <protection/>
    </xf>
    <xf numFmtId="0" fontId="9" fillId="3" borderId="66" xfId="24" applyFont="1" applyFill="1" applyBorder="1" applyAlignment="1" applyProtection="1">
      <alignment horizontal="center"/>
      <protection/>
    </xf>
    <xf numFmtId="0" fontId="0" fillId="0" borderId="23" xfId="0" applyBorder="1" applyAlignment="1" applyProtection="1">
      <alignment/>
      <protection/>
    </xf>
    <xf numFmtId="0" fontId="9" fillId="3" borderId="23" xfId="24" applyFont="1" applyFill="1" applyBorder="1" applyAlignment="1" applyProtection="1">
      <alignment horizontal="center"/>
      <protection/>
    </xf>
    <xf numFmtId="0" fontId="0" fillId="0" borderId="24" xfId="0" applyBorder="1" applyAlignment="1" applyProtection="1">
      <alignment/>
      <protection/>
    </xf>
    <xf numFmtId="0" fontId="6" fillId="2" borderId="6" xfId="24" applyFont="1" applyFill="1" applyBorder="1" applyAlignment="1" applyProtection="1">
      <alignment horizontal="center" vertical="center"/>
      <protection/>
    </xf>
    <xf numFmtId="0" fontId="0" fillId="0" borderId="6" xfId="0" applyBorder="1" applyAlignment="1" applyProtection="1">
      <alignment horizontal="center" vertical="center"/>
      <protection/>
    </xf>
    <xf numFmtId="0" fontId="9" fillId="3" borderId="6" xfId="24" applyFont="1" applyFill="1" applyBorder="1" applyAlignment="1" applyProtection="1">
      <alignment horizontal="center"/>
      <protection/>
    </xf>
    <xf numFmtId="0" fontId="0" fillId="0" borderId="15" xfId="0" applyBorder="1" applyAlignment="1" applyProtection="1">
      <alignment/>
      <protection/>
    </xf>
    <xf numFmtId="0" fontId="7" fillId="3" borderId="37" xfId="24" applyFont="1" applyFill="1" applyBorder="1" applyAlignment="1" applyProtection="1">
      <alignment horizontal="center"/>
      <protection/>
    </xf>
    <xf numFmtId="0" fontId="0" fillId="0" borderId="37" xfId="0" applyBorder="1" applyAlignment="1">
      <alignment/>
    </xf>
    <xf numFmtId="0" fontId="0" fillId="0" borderId="37" xfId="0" applyBorder="1" applyAlignment="1">
      <alignment horizontal="center"/>
    </xf>
    <xf numFmtId="0" fontId="6" fillId="2" borderId="2" xfId="24" applyFont="1" applyFill="1" applyBorder="1" applyAlignment="1" applyProtection="1">
      <alignment horizontal="center" vertical="center"/>
      <protection locked="0"/>
    </xf>
    <xf numFmtId="0" fontId="6" fillId="0" borderId="2" xfId="0" applyFont="1" applyBorder="1" applyAlignment="1" applyProtection="1">
      <alignment horizontal="center" vertical="center"/>
      <protection locked="0"/>
    </xf>
    <xf numFmtId="0" fontId="6" fillId="2" borderId="6" xfId="24" applyFont="1" applyFill="1" applyBorder="1" applyAlignment="1" applyProtection="1">
      <alignment horizontal="center" vertical="center"/>
      <protection/>
    </xf>
    <xf numFmtId="0" fontId="6" fillId="0" borderId="6" xfId="0" applyFont="1" applyBorder="1" applyAlignment="1" applyProtection="1">
      <alignment horizontal="center" vertical="center"/>
      <protection/>
    </xf>
    <xf numFmtId="0" fontId="6" fillId="3" borderId="6" xfId="24" applyFont="1" applyFill="1" applyBorder="1" applyAlignment="1" applyProtection="1">
      <alignment/>
      <protection/>
    </xf>
    <xf numFmtId="0" fontId="6" fillId="0" borderId="15" xfId="0" applyFont="1" applyBorder="1" applyAlignment="1" applyProtection="1">
      <alignment/>
      <protection/>
    </xf>
    <xf numFmtId="49" fontId="0" fillId="7" borderId="69" xfId="0" applyNumberFormat="1" applyFill="1" applyBorder="1" applyAlignment="1" applyProtection="1">
      <alignment horizontal="center"/>
      <protection locked="0"/>
    </xf>
    <xf numFmtId="0" fontId="0" fillId="7" borderId="70" xfId="0" applyFill="1" applyBorder="1" applyAlignment="1" applyProtection="1">
      <alignment horizontal="center"/>
      <protection locked="0"/>
    </xf>
    <xf numFmtId="0" fontId="0" fillId="7" borderId="0" xfId="0" applyFill="1" applyBorder="1" applyAlignment="1">
      <alignment horizontal="right"/>
    </xf>
    <xf numFmtId="0" fontId="0" fillId="7" borderId="69" xfId="0" applyFill="1" applyBorder="1" applyAlignment="1" applyProtection="1">
      <alignment horizontal="center"/>
      <protection locked="0"/>
    </xf>
    <xf numFmtId="0" fontId="0" fillId="0" borderId="69" xfId="0" applyBorder="1" applyAlignment="1">
      <alignment/>
    </xf>
    <xf numFmtId="0" fontId="0" fillId="7" borderId="70" xfId="0" applyNumberFormat="1" applyFill="1" applyBorder="1" applyAlignment="1" applyProtection="1">
      <alignment/>
      <protection locked="0"/>
    </xf>
    <xf numFmtId="0" fontId="6" fillId="3" borderId="34" xfId="24" applyFont="1" applyFill="1" applyBorder="1" applyAlignment="1" applyProtection="1">
      <alignment/>
      <protection locked="0"/>
    </xf>
    <xf numFmtId="0" fontId="0" fillId="6" borderId="36" xfId="0" applyFill="1" applyBorder="1" applyAlignment="1">
      <alignment/>
    </xf>
    <xf numFmtId="0" fontId="6" fillId="2" borderId="13" xfId="24" applyFont="1" applyFill="1" applyBorder="1" applyAlignment="1" applyProtection="1">
      <alignment wrapText="1"/>
      <protection locked="0"/>
    </xf>
    <xf numFmtId="0" fontId="0" fillId="0" borderId="13" xfId="0" applyFont="1" applyBorder="1" applyAlignment="1" applyProtection="1">
      <alignment wrapText="1"/>
      <protection locked="0"/>
    </xf>
    <xf numFmtId="0" fontId="0" fillId="0" borderId="11" xfId="0" applyFont="1" applyBorder="1" applyAlignment="1" applyProtection="1">
      <alignment wrapText="1"/>
      <protection locked="0"/>
    </xf>
    <xf numFmtId="0" fontId="6" fillId="2" borderId="39" xfId="24" applyFont="1" applyFill="1" applyBorder="1" applyAlignment="1" applyProtection="1">
      <alignment/>
      <protection locked="0"/>
    </xf>
    <xf numFmtId="0" fontId="0" fillId="0" borderId="61" xfId="0" applyFont="1" applyBorder="1" applyAlignment="1" applyProtection="1">
      <alignment/>
      <protection locked="0"/>
    </xf>
    <xf numFmtId="0" fontId="9" fillId="2" borderId="9" xfId="24" applyFont="1" applyFill="1" applyBorder="1" applyAlignment="1" applyProtection="1">
      <alignment vertical="top" wrapText="1" shrinkToFit="1"/>
      <protection locked="0"/>
    </xf>
    <xf numFmtId="0" fontId="9" fillId="2" borderId="39" xfId="24" applyFont="1" applyFill="1" applyBorder="1" applyAlignment="1" applyProtection="1">
      <alignment vertical="top" wrapText="1" shrinkToFit="1"/>
      <protection locked="0"/>
    </xf>
    <xf numFmtId="0" fontId="9" fillId="3" borderId="4" xfId="24" applyFont="1" applyFill="1" applyBorder="1" applyAlignment="1" applyProtection="1">
      <alignment vertical="center" wrapText="1" shrinkToFit="1"/>
      <protection/>
    </xf>
    <xf numFmtId="0" fontId="0" fillId="0" borderId="14" xfId="0" applyBorder="1" applyAlignment="1">
      <alignment vertical="center" wrapText="1" shrinkToFit="1"/>
    </xf>
    <xf numFmtId="0" fontId="7" fillId="3" borderId="0" xfId="24" applyFont="1" applyFill="1" applyAlignment="1" applyProtection="1">
      <alignment horizontal="center"/>
      <protection/>
    </xf>
    <xf numFmtId="0" fontId="1" fillId="6" borderId="0" xfId="0" applyFont="1" applyFill="1" applyAlignment="1" applyProtection="1">
      <alignment/>
      <protection/>
    </xf>
    <xf numFmtId="0" fontId="13" fillId="6" borderId="42" xfId="24" applyFont="1" applyFill="1" applyBorder="1" applyAlignment="1" applyProtection="1">
      <alignment horizontal="center"/>
      <protection/>
    </xf>
    <xf numFmtId="0" fontId="0" fillId="6" borderId="42" xfId="0" applyFill="1" applyBorder="1" applyAlignment="1" applyProtection="1">
      <alignment horizontal="center"/>
      <protection/>
    </xf>
    <xf numFmtId="0" fontId="0" fillId="6" borderId="42" xfId="0" applyFill="1" applyBorder="1" applyAlignment="1" applyProtection="1">
      <alignment/>
      <protection/>
    </xf>
    <xf numFmtId="0" fontId="9" fillId="3" borderId="59" xfId="24" applyFont="1" applyFill="1" applyBorder="1" applyAlignment="1" applyProtection="1">
      <alignment horizontal="center"/>
      <protection/>
    </xf>
    <xf numFmtId="0" fontId="9" fillId="3" borderId="48" xfId="24" applyFont="1" applyFill="1" applyBorder="1" applyAlignment="1" applyProtection="1">
      <alignment horizontal="center"/>
      <protection/>
    </xf>
    <xf numFmtId="0" fontId="9" fillId="3" borderId="49" xfId="24" applyFont="1" applyFill="1" applyBorder="1" applyAlignment="1" applyProtection="1">
      <alignment/>
      <protection/>
    </xf>
    <xf numFmtId="0" fontId="0" fillId="3" borderId="14" xfId="0" applyFill="1" applyBorder="1" applyAlignment="1">
      <alignment/>
    </xf>
    <xf numFmtId="0" fontId="0" fillId="3" borderId="47" xfId="0" applyFill="1" applyBorder="1" applyAlignment="1">
      <alignment/>
    </xf>
    <xf numFmtId="0" fontId="7" fillId="2" borderId="68" xfId="24" applyFont="1" applyFill="1" applyBorder="1" applyAlignment="1" applyProtection="1">
      <alignment horizontal="center"/>
      <protection/>
    </xf>
    <xf numFmtId="0" fontId="0" fillId="7" borderId="63" xfId="0" applyFill="1" applyBorder="1" applyAlignment="1" applyProtection="1">
      <alignment horizontal="center"/>
      <protection/>
    </xf>
    <xf numFmtId="0" fontId="0" fillId="7" borderId="52" xfId="0" applyFill="1" applyBorder="1" applyAlignment="1" applyProtection="1">
      <alignment horizontal="center"/>
      <protection/>
    </xf>
    <xf numFmtId="0" fontId="9" fillId="2" borderId="29" xfId="24" applyFont="1" applyFill="1" applyBorder="1" applyAlignment="1" applyProtection="1">
      <alignment horizontal="center"/>
      <protection/>
    </xf>
    <xf numFmtId="0" fontId="9" fillId="2" borderId="37" xfId="24" applyFont="1" applyFill="1" applyBorder="1" applyAlignment="1" applyProtection="1">
      <alignment horizontal="center"/>
      <protection/>
    </xf>
    <xf numFmtId="0" fontId="0" fillId="7" borderId="37" xfId="0" applyFill="1" applyBorder="1" applyAlignment="1" applyProtection="1">
      <alignment horizontal="center"/>
      <protection/>
    </xf>
    <xf numFmtId="0" fontId="0" fillId="7" borderId="3" xfId="0" applyFill="1" applyBorder="1" applyAlignment="1" applyProtection="1">
      <alignment horizontal="center"/>
      <protection/>
    </xf>
    <xf numFmtId="0" fontId="7" fillId="3" borderId="0" xfId="24" applyFont="1" applyFill="1" applyAlignment="1" applyProtection="1">
      <alignment/>
      <protection/>
    </xf>
    <xf numFmtId="0" fontId="1" fillId="0" borderId="0" xfId="0" applyFont="1" applyAlignment="1">
      <alignment/>
    </xf>
    <xf numFmtId="0" fontId="9" fillId="3" borderId="0" xfId="24" applyFont="1" applyFill="1" applyAlignment="1" applyProtection="1">
      <alignment wrapText="1"/>
      <protection/>
    </xf>
    <xf numFmtId="0" fontId="9" fillId="3" borderId="7" xfId="24" applyFont="1" applyFill="1" applyBorder="1" applyAlignment="1" applyProtection="1">
      <alignment vertical="center"/>
      <protection/>
    </xf>
    <xf numFmtId="0" fontId="0" fillId="0" borderId="39" xfId="0" applyBorder="1" applyAlignment="1">
      <alignment vertical="center"/>
    </xf>
    <xf numFmtId="0" fontId="26" fillId="3" borderId="45" xfId="24" applyFont="1" applyFill="1" applyBorder="1" applyAlignment="1" applyProtection="1">
      <alignment/>
      <protection/>
    </xf>
    <xf numFmtId="0" fontId="20" fillId="0" borderId="45" xfId="0" applyFont="1" applyBorder="1" applyAlignment="1">
      <alignment/>
    </xf>
    <xf numFmtId="0" fontId="26" fillId="3" borderId="0" xfId="24" applyFont="1" applyFill="1" applyBorder="1" applyAlignment="1" applyProtection="1">
      <alignment/>
      <protection/>
    </xf>
    <xf numFmtId="0" fontId="15" fillId="2" borderId="71" xfId="24" applyFont="1" applyFill="1" applyBorder="1" applyAlignment="1" applyProtection="1">
      <alignment/>
      <protection/>
    </xf>
    <xf numFmtId="0" fontId="0" fillId="7" borderId="62" xfId="0" applyFill="1" applyBorder="1" applyAlignment="1">
      <alignment/>
    </xf>
    <xf numFmtId="0" fontId="0" fillId="7" borderId="72" xfId="0" applyFill="1" applyBorder="1" applyAlignment="1">
      <alignment/>
    </xf>
    <xf numFmtId="0" fontId="9" fillId="3" borderId="60" xfId="24" applyFont="1" applyFill="1" applyBorder="1" applyAlignment="1" applyProtection="1">
      <alignment horizontal="center"/>
      <protection/>
    </xf>
    <xf numFmtId="0" fontId="0" fillId="6" borderId="42" xfId="0" applyFill="1" applyBorder="1" applyAlignment="1">
      <alignment/>
    </xf>
    <xf numFmtId="0" fontId="0" fillId="6" borderId="46" xfId="0" applyFill="1" applyBorder="1" applyAlignment="1">
      <alignment/>
    </xf>
    <xf numFmtId="0" fontId="0" fillId="6" borderId="59" xfId="0" applyFill="1" applyBorder="1" applyAlignment="1">
      <alignment/>
    </xf>
    <xf numFmtId="0" fontId="0" fillId="6" borderId="0" xfId="0" applyFill="1" applyAlignment="1">
      <alignment/>
    </xf>
    <xf numFmtId="0" fontId="0" fillId="6" borderId="48" xfId="0" applyFill="1" applyBorder="1" applyAlignment="1">
      <alignment/>
    </xf>
    <xf numFmtId="0" fontId="0" fillId="6" borderId="65" xfId="0" applyFill="1" applyBorder="1" applyAlignment="1">
      <alignment/>
    </xf>
    <xf numFmtId="0" fontId="0" fillId="6" borderId="45" xfId="0" applyFill="1" applyBorder="1" applyAlignment="1">
      <alignment/>
    </xf>
    <xf numFmtId="0" fontId="0" fillId="6" borderId="66" xfId="0" applyFill="1" applyBorder="1" applyAlignment="1">
      <alignment/>
    </xf>
    <xf numFmtId="0" fontId="15" fillId="2" borderId="34" xfId="24" applyFont="1" applyFill="1" applyBorder="1" applyAlignment="1" applyProtection="1">
      <alignment/>
      <protection/>
    </xf>
    <xf numFmtId="0" fontId="0" fillId="7" borderId="0" xfId="0" applyFill="1" applyBorder="1" applyAlignment="1">
      <alignment/>
    </xf>
    <xf numFmtId="0" fontId="0" fillId="7" borderId="36" xfId="0" applyFill="1" applyBorder="1" applyAlignment="1">
      <alignment/>
    </xf>
    <xf numFmtId="0" fontId="7" fillId="3" borderId="0" xfId="24" applyFont="1" applyFill="1" applyBorder="1" applyAlignment="1" applyProtection="1">
      <alignment horizontal="center" wrapText="1"/>
      <protection/>
    </xf>
    <xf numFmtId="0" fontId="0" fillId="0" borderId="0" xfId="0" applyFont="1" applyAlignment="1">
      <alignment horizontal="center" wrapText="1"/>
    </xf>
    <xf numFmtId="0" fontId="14" fillId="3" borderId="0" xfId="24" applyFont="1" applyFill="1" applyAlignment="1" applyProtection="1">
      <alignment/>
      <protection/>
    </xf>
    <xf numFmtId="0" fontId="12" fillId="6" borderId="63" xfId="0" applyFont="1" applyFill="1" applyBorder="1" applyAlignment="1">
      <alignment horizontal="center"/>
    </xf>
    <xf numFmtId="0" fontId="0" fillId="6" borderId="63" xfId="0" applyFill="1" applyBorder="1" applyAlignment="1">
      <alignment horizontal="center"/>
    </xf>
    <xf numFmtId="0" fontId="9" fillId="2" borderId="12" xfId="24" applyFont="1" applyFill="1" applyBorder="1" applyAlignment="1" applyProtection="1">
      <alignment vertical="top" wrapText="1"/>
      <protection locked="0"/>
    </xf>
    <xf numFmtId="0" fontId="0" fillId="0" borderId="13" xfId="0" applyBorder="1" applyAlignment="1">
      <alignment vertical="top"/>
    </xf>
    <xf numFmtId="0" fontId="6" fillId="2" borderId="13" xfId="24" applyFont="1" applyFill="1" applyBorder="1" applyAlignment="1" applyProtection="1">
      <alignment/>
      <protection locked="0"/>
    </xf>
    <xf numFmtId="0" fontId="6" fillId="2" borderId="11" xfId="24" applyFont="1" applyFill="1" applyBorder="1" applyAlignment="1" applyProtection="1">
      <alignment/>
      <protection locked="0"/>
    </xf>
    <xf numFmtId="0" fontId="0" fillId="6" borderId="62" xfId="0" applyFill="1" applyBorder="1" applyAlignment="1">
      <alignment/>
    </xf>
    <xf numFmtId="0" fontId="6" fillId="2" borderId="39" xfId="24" applyFont="1" applyFill="1" applyBorder="1" applyAlignment="1" applyProtection="1">
      <alignment horizontal="center"/>
      <protection locked="0"/>
    </xf>
    <xf numFmtId="0" fontId="0" fillId="0" borderId="10" xfId="0" applyFont="1" applyBorder="1" applyAlignment="1" applyProtection="1">
      <alignment horizontal="center"/>
      <protection locked="0"/>
    </xf>
    <xf numFmtId="0" fontId="10" fillId="3" borderId="0" xfId="24" applyFont="1" applyFill="1" applyAlignment="1" applyProtection="1">
      <alignment/>
      <protection/>
    </xf>
    <xf numFmtId="0" fontId="9" fillId="3" borderId="8" xfId="24" applyFont="1" applyFill="1" applyBorder="1" applyAlignment="1" applyProtection="1">
      <alignment vertical="center" wrapText="1" shrinkToFit="1"/>
      <protection/>
    </xf>
    <xf numFmtId="0" fontId="0" fillId="0" borderId="13" xfId="0" applyBorder="1" applyAlignment="1">
      <alignment vertical="center" wrapText="1" shrinkToFit="1"/>
    </xf>
    <xf numFmtId="0" fontId="13" fillId="9" borderId="63" xfId="24" applyFont="1" applyFill="1" applyBorder="1" applyAlignment="1">
      <alignment horizontal="center"/>
    </xf>
    <xf numFmtId="0" fontId="0" fillId="0" borderId="63" xfId="0" applyBorder="1" applyAlignment="1">
      <alignment horizontal="center"/>
    </xf>
    <xf numFmtId="0" fontId="27" fillId="2" borderId="62" xfId="24" applyFont="1" applyFill="1" applyBorder="1" applyAlignment="1" applyProtection="1">
      <alignment horizontal="right"/>
      <protection locked="0"/>
    </xf>
    <xf numFmtId="0" fontId="0" fillId="7" borderId="62" xfId="0" applyFill="1" applyBorder="1" applyAlignment="1" applyProtection="1">
      <alignment/>
      <protection locked="0"/>
    </xf>
    <xf numFmtId="0" fontId="19" fillId="9" borderId="62" xfId="24" applyFont="1" applyFill="1" applyBorder="1" applyAlignment="1">
      <alignment/>
    </xf>
    <xf numFmtId="0" fontId="11" fillId="9" borderId="0" xfId="24" applyFont="1" applyFill="1" applyBorder="1" applyAlignment="1">
      <alignment horizontal="center"/>
    </xf>
    <xf numFmtId="0" fontId="19" fillId="2" borderId="0" xfId="24" applyFont="1" applyFill="1" applyBorder="1" applyAlignment="1" applyProtection="1">
      <alignment horizontal="center"/>
      <protection locked="0"/>
    </xf>
    <xf numFmtId="0" fontId="6" fillId="9" borderId="0" xfId="24" applyFont="1" applyFill="1" applyBorder="1" applyAlignment="1">
      <alignment/>
    </xf>
    <xf numFmtId="0" fontId="6" fillId="9" borderId="63" xfId="24" applyFont="1" applyFill="1" applyBorder="1" applyAlignment="1">
      <alignment/>
    </xf>
    <xf numFmtId="49" fontId="1" fillId="3" borderId="0" xfId="24" applyNumberFormat="1" applyFont="1" applyFill="1" applyBorder="1" applyAlignment="1">
      <alignment horizontal="center"/>
    </xf>
    <xf numFmtId="0" fontId="6" fillId="2" borderId="19" xfId="24" applyFont="1" applyFill="1" applyBorder="1" applyAlignment="1" applyProtection="1">
      <alignment horizontal="center" wrapText="1"/>
      <protection locked="0"/>
    </xf>
    <xf numFmtId="0" fontId="0" fillId="7" borderId="20" xfId="0" applyFont="1" applyFill="1" applyBorder="1" applyAlignment="1" applyProtection="1">
      <alignment horizontal="center"/>
      <protection locked="0"/>
    </xf>
    <xf numFmtId="0" fontId="0" fillId="7" borderId="20" xfId="0" applyFont="1" applyFill="1" applyBorder="1" applyAlignment="1" applyProtection="1">
      <alignment horizontal="center" wrapText="1"/>
      <protection locked="0"/>
    </xf>
    <xf numFmtId="0" fontId="6" fillId="2" borderId="20" xfId="24" applyFont="1" applyFill="1" applyBorder="1" applyAlignment="1" applyProtection="1">
      <alignment horizontal="center" wrapText="1"/>
      <protection locked="0"/>
    </xf>
    <xf numFmtId="0" fontId="0" fillId="7" borderId="21" xfId="0" applyFont="1" applyFill="1" applyBorder="1" applyAlignment="1" applyProtection="1">
      <alignment horizontal="center"/>
      <protection locked="0"/>
    </xf>
    <xf numFmtId="0" fontId="25" fillId="3" borderId="0" xfId="24" applyNumberFormat="1" applyFont="1" applyFill="1" applyBorder="1" applyAlignment="1">
      <alignment horizontal="center"/>
    </xf>
    <xf numFmtId="0" fontId="6" fillId="2" borderId="49" xfId="24" applyFont="1" applyFill="1" applyBorder="1" applyAlignment="1">
      <alignment horizontal="center" vertical="center"/>
    </xf>
    <xf numFmtId="0" fontId="0" fillId="2" borderId="14" xfId="0" applyFont="1" applyFill="1" applyBorder="1" applyAlignment="1">
      <alignment horizontal="center" vertical="center"/>
    </xf>
    <xf numFmtId="0" fontId="0" fillId="2" borderId="47" xfId="0" applyFont="1" applyFill="1" applyBorder="1" applyAlignment="1">
      <alignment horizontal="center" vertical="center"/>
    </xf>
    <xf numFmtId="0" fontId="6" fillId="3" borderId="49" xfId="24" applyFont="1" applyFill="1" applyBorder="1" applyAlignment="1">
      <alignment/>
    </xf>
    <xf numFmtId="0" fontId="6" fillId="3" borderId="32" xfId="24" applyFont="1" applyFill="1" applyBorder="1" applyAlignment="1">
      <alignment/>
    </xf>
    <xf numFmtId="0" fontId="8" fillId="3" borderId="0" xfId="24" applyFont="1" applyFill="1" applyBorder="1" applyAlignment="1">
      <alignment wrapText="1" shrinkToFit="1"/>
    </xf>
    <xf numFmtId="0" fontId="0" fillId="6" borderId="63" xfId="0" applyFill="1" applyBorder="1" applyAlignment="1">
      <alignment/>
    </xf>
    <xf numFmtId="0" fontId="6" fillId="3" borderId="62" xfId="24" applyFont="1" applyFill="1" applyBorder="1" applyAlignment="1">
      <alignment/>
    </xf>
    <xf numFmtId="1" fontId="6" fillId="2" borderId="49" xfId="24" applyNumberFormat="1" applyFont="1" applyFill="1" applyBorder="1" applyAlignment="1" applyProtection="1">
      <alignment horizontal="center"/>
      <protection locked="0"/>
    </xf>
    <xf numFmtId="1" fontId="0" fillId="2" borderId="14" xfId="0" applyNumberFormat="1" applyFont="1" applyFill="1" applyBorder="1" applyAlignment="1" applyProtection="1">
      <alignment horizontal="center"/>
      <protection locked="0"/>
    </xf>
    <xf numFmtId="1" fontId="0" fillId="2" borderId="47" xfId="0" applyNumberFormat="1" applyFont="1" applyFill="1" applyBorder="1" applyAlignment="1" applyProtection="1">
      <alignment horizontal="center"/>
      <protection locked="0"/>
    </xf>
    <xf numFmtId="0" fontId="9" fillId="3" borderId="65" xfId="24" applyFont="1" applyFill="1" applyBorder="1" applyAlignment="1">
      <alignment horizontal="center"/>
    </xf>
    <xf numFmtId="0" fontId="0" fillId="0" borderId="73" xfId="0" applyBorder="1" applyAlignment="1">
      <alignment horizontal="center"/>
    </xf>
    <xf numFmtId="0" fontId="6" fillId="3" borderId="12" xfId="24" applyFont="1" applyFill="1" applyBorder="1" applyAlignment="1">
      <alignment/>
    </xf>
    <xf numFmtId="0" fontId="6" fillId="3" borderId="33" xfId="24" applyFont="1" applyFill="1" applyBorder="1" applyAlignment="1">
      <alignment/>
    </xf>
    <xf numFmtId="0" fontId="0" fillId="2" borderId="14" xfId="0" applyFont="1" applyFill="1" applyBorder="1" applyAlignment="1" applyProtection="1">
      <alignment horizontal="center" vertical="center"/>
      <protection locked="0"/>
    </xf>
    <xf numFmtId="0" fontId="0" fillId="2" borderId="47" xfId="0" applyFont="1" applyFill="1" applyBorder="1" applyAlignment="1" applyProtection="1">
      <alignment horizontal="center" vertical="center"/>
      <protection locked="0"/>
    </xf>
    <xf numFmtId="0" fontId="6" fillId="2" borderId="12" xfId="24" applyFont="1" applyFill="1" applyBorder="1" applyAlignment="1">
      <alignment horizontal="center"/>
    </xf>
    <xf numFmtId="0" fontId="0" fillId="2" borderId="13" xfId="0" applyFont="1" applyFill="1" applyBorder="1" applyAlignment="1">
      <alignment horizontal="center"/>
    </xf>
    <xf numFmtId="0" fontId="0" fillId="2" borderId="11" xfId="0" applyFont="1" applyFill="1" applyBorder="1" applyAlignment="1">
      <alignment horizontal="center"/>
    </xf>
    <xf numFmtId="0" fontId="0" fillId="2" borderId="14" xfId="0" applyFont="1" applyFill="1" applyBorder="1" applyAlignment="1" applyProtection="1">
      <alignment horizontal="center"/>
      <protection locked="0"/>
    </xf>
    <xf numFmtId="0" fontId="0" fillId="2" borderId="47" xfId="0" applyFont="1" applyFill="1" applyBorder="1" applyAlignment="1" applyProtection="1">
      <alignment horizontal="center"/>
      <protection locked="0"/>
    </xf>
    <xf numFmtId="0" fontId="6" fillId="2" borderId="44" xfId="24" applyFont="1" applyFill="1" applyBorder="1" applyAlignment="1">
      <alignment horizontal="center" vertical="center"/>
    </xf>
    <xf numFmtId="0" fontId="0" fillId="0" borderId="58" xfId="0" applyBorder="1" applyAlignment="1">
      <alignment vertical="center"/>
    </xf>
    <xf numFmtId="0" fontId="9" fillId="3" borderId="29" xfId="24" applyFont="1" applyFill="1" applyBorder="1" applyAlignment="1">
      <alignment wrapText="1"/>
    </xf>
    <xf numFmtId="0" fontId="0" fillId="0" borderId="58" xfId="0" applyBorder="1" applyAlignment="1">
      <alignment/>
    </xf>
    <xf numFmtId="0" fontId="9" fillId="3" borderId="47" xfId="24" applyFont="1" applyFill="1" applyBorder="1" applyAlignment="1">
      <alignment/>
    </xf>
    <xf numFmtId="0" fontId="7" fillId="3" borderId="0" xfId="24" applyFont="1" applyFill="1" applyBorder="1" applyAlignment="1">
      <alignment/>
    </xf>
    <xf numFmtId="0" fontId="0" fillId="6" borderId="58" xfId="0" applyFill="1" applyBorder="1" applyAlignment="1">
      <alignment wrapText="1"/>
    </xf>
    <xf numFmtId="0" fontId="6" fillId="3" borderId="68" xfId="24" applyFont="1" applyFill="1" applyBorder="1" applyAlignment="1">
      <alignment/>
    </xf>
    <xf numFmtId="0" fontId="9" fillId="3" borderId="9" xfId="24" applyFont="1" applyFill="1" applyBorder="1" applyAlignment="1">
      <alignment horizontal="center"/>
    </xf>
    <xf numFmtId="0" fontId="9" fillId="3" borderId="49" xfId="24" applyFont="1" applyFill="1" applyBorder="1" applyAlignment="1">
      <alignment horizontal="center" wrapText="1" shrinkToFit="1"/>
    </xf>
    <xf numFmtId="0" fontId="0" fillId="0" borderId="14" xfId="0" applyBorder="1" applyAlignment="1">
      <alignment wrapText="1" shrinkToFit="1"/>
    </xf>
    <xf numFmtId="0" fontId="0" fillId="0" borderId="47" xfId="0" applyBorder="1" applyAlignment="1">
      <alignment wrapText="1" shrinkToFit="1"/>
    </xf>
    <xf numFmtId="0" fontId="9" fillId="3" borderId="14" xfId="24" applyFont="1" applyFill="1" applyBorder="1" applyAlignment="1">
      <alignment vertical="center" wrapText="1" shrinkToFit="1"/>
    </xf>
    <xf numFmtId="0" fontId="0" fillId="0" borderId="47" xfId="0" applyBorder="1" applyAlignment="1">
      <alignment vertical="center" wrapText="1" shrinkToFit="1"/>
    </xf>
    <xf numFmtId="0" fontId="9" fillId="3" borderId="14" xfId="24" applyFont="1" applyFill="1" applyBorder="1" applyAlignment="1">
      <alignment wrapText="1"/>
    </xf>
    <xf numFmtId="0" fontId="9" fillId="3" borderId="14" xfId="24" applyFont="1" applyFill="1" applyBorder="1" applyAlignment="1">
      <alignment vertical="center" wrapText="1"/>
    </xf>
    <xf numFmtId="0" fontId="9" fillId="3" borderId="47" xfId="24" applyFont="1" applyFill="1" applyBorder="1" applyAlignment="1">
      <alignment vertical="center" wrapText="1"/>
    </xf>
    <xf numFmtId="0" fontId="9" fillId="3" borderId="13" xfId="24" applyFont="1" applyFill="1" applyBorder="1" applyAlignment="1">
      <alignment vertical="center" wrapText="1" shrinkToFit="1"/>
    </xf>
    <xf numFmtId="0" fontId="0" fillId="0" borderId="11" xfId="0" applyBorder="1" applyAlignment="1">
      <alignment vertical="center" wrapText="1" shrinkToFit="1"/>
    </xf>
    <xf numFmtId="0" fontId="42" fillId="3" borderId="0" xfId="24" applyFont="1" applyFill="1" applyBorder="1" applyAlignment="1">
      <alignment/>
    </xf>
    <xf numFmtId="0" fontId="43" fillId="0" borderId="0" xfId="0" applyFont="1" applyAlignment="1">
      <alignment/>
    </xf>
    <xf numFmtId="0" fontId="43" fillId="0" borderId="36" xfId="0" applyFont="1" applyBorder="1" applyAlignment="1">
      <alignment/>
    </xf>
    <xf numFmtId="0" fontId="14" fillId="3" borderId="0" xfId="24" applyFont="1" applyFill="1" applyBorder="1" applyAlignment="1">
      <alignment/>
    </xf>
    <xf numFmtId="0" fontId="33" fillId="0" borderId="0" xfId="0" applyFont="1" applyAlignment="1">
      <alignment/>
    </xf>
    <xf numFmtId="0" fontId="9" fillId="3" borderId="0" xfId="24" applyFont="1" applyFill="1" applyBorder="1" applyAlignment="1">
      <alignment horizontal="center"/>
    </xf>
    <xf numFmtId="0" fontId="12" fillId="0" borderId="0" xfId="0" applyFont="1" applyAlignment="1">
      <alignment horizontal="center"/>
    </xf>
    <xf numFmtId="0" fontId="8" fillId="3" borderId="0" xfId="24" applyFont="1" applyFill="1" applyBorder="1" applyAlignment="1">
      <alignment horizontal="left" vertical="center" wrapText="1"/>
    </xf>
    <xf numFmtId="0" fontId="1" fillId="0" borderId="0" xfId="0" applyFont="1" applyAlignment="1">
      <alignment horizontal="left"/>
    </xf>
    <xf numFmtId="0" fontId="9" fillId="3" borderId="0" xfId="24" applyFont="1" applyFill="1" applyBorder="1" applyAlignment="1">
      <alignment wrapText="1"/>
    </xf>
    <xf numFmtId="0" fontId="0" fillId="6" borderId="0" xfId="0" applyFill="1" applyBorder="1" applyAlignment="1">
      <alignment wrapText="1"/>
    </xf>
    <xf numFmtId="0" fontId="9" fillId="3" borderId="62" xfId="24" applyFont="1" applyFill="1" applyBorder="1" applyAlignment="1">
      <alignment wrapText="1"/>
    </xf>
    <xf numFmtId="0" fontId="6" fillId="2" borderId="26" xfId="24" applyFont="1" applyFill="1" applyBorder="1" applyAlignment="1" applyProtection="1">
      <alignment horizontal="left" vertical="center" wrapText="1"/>
      <protection locked="0"/>
    </xf>
    <xf numFmtId="0" fontId="0" fillId="7" borderId="6" xfId="0" applyFont="1" applyFill="1" applyBorder="1" applyAlignment="1" applyProtection="1">
      <alignment horizontal="left"/>
      <protection locked="0"/>
    </xf>
    <xf numFmtId="0" fontId="1" fillId="6" borderId="6" xfId="0" applyFont="1" applyFill="1" applyBorder="1" applyAlignment="1">
      <alignment horizontal="left"/>
    </xf>
    <xf numFmtId="0" fontId="1" fillId="6" borderId="15" xfId="0" applyFont="1" applyFill="1" applyBorder="1" applyAlignment="1">
      <alignment horizontal="left"/>
    </xf>
    <xf numFmtId="0" fontId="12" fillId="6" borderId="62" xfId="0" applyFont="1" applyFill="1" applyBorder="1" applyAlignment="1">
      <alignment/>
    </xf>
    <xf numFmtId="1" fontId="6" fillId="2" borderId="29" xfId="24" applyNumberFormat="1" applyFont="1" applyFill="1" applyBorder="1" applyAlignment="1" applyProtection="1">
      <alignment horizontal="center" wrapText="1"/>
      <protection locked="0"/>
    </xf>
    <xf numFmtId="1" fontId="0" fillId="7" borderId="37" xfId="0" applyNumberFormat="1" applyFont="1" applyFill="1" applyBorder="1" applyAlignment="1" applyProtection="1">
      <alignment horizontal="center" wrapText="1"/>
      <protection locked="0"/>
    </xf>
    <xf numFmtId="1" fontId="0" fillId="7" borderId="3" xfId="0" applyNumberFormat="1" applyFont="1" applyFill="1" applyBorder="1" applyAlignment="1" applyProtection="1">
      <alignment horizontal="center"/>
      <protection locked="0"/>
    </xf>
    <xf numFmtId="0" fontId="6" fillId="2" borderId="29" xfId="24" applyFont="1" applyFill="1" applyBorder="1" applyAlignment="1" applyProtection="1">
      <alignment horizontal="center" wrapText="1"/>
      <protection locked="0"/>
    </xf>
    <xf numFmtId="0" fontId="0" fillId="2" borderId="3" xfId="0" applyFont="1" applyFill="1" applyBorder="1" applyAlignment="1" applyProtection="1">
      <alignment horizontal="center"/>
      <protection locked="0"/>
    </xf>
    <xf numFmtId="0" fontId="6" fillId="2" borderId="51" xfId="24" applyFont="1" applyFill="1" applyBorder="1" applyAlignment="1" applyProtection="1">
      <alignment horizontal="left" vertical="center" wrapText="1"/>
      <protection locked="0"/>
    </xf>
    <xf numFmtId="0" fontId="0" fillId="7" borderId="31" xfId="0" applyFont="1" applyFill="1" applyBorder="1" applyAlignment="1" applyProtection="1">
      <alignment horizontal="left"/>
      <protection locked="0"/>
    </xf>
    <xf numFmtId="0" fontId="1" fillId="6" borderId="31" xfId="0" applyFont="1" applyFill="1" applyBorder="1" applyAlignment="1">
      <alignment horizontal="left"/>
    </xf>
    <xf numFmtId="0" fontId="1" fillId="6" borderId="40" xfId="0" applyFont="1" applyFill="1" applyBorder="1" applyAlignment="1">
      <alignment horizontal="left"/>
    </xf>
    <xf numFmtId="1" fontId="0" fillId="7" borderId="37" xfId="0" applyNumberFormat="1" applyFont="1" applyFill="1" applyBorder="1" applyAlignment="1" applyProtection="1">
      <alignment horizontal="center"/>
      <protection locked="0"/>
    </xf>
    <xf numFmtId="0" fontId="0" fillId="7" borderId="2" xfId="0" applyFill="1" applyBorder="1" applyAlignment="1" applyProtection="1">
      <alignment horizontal="center"/>
      <protection locked="0"/>
    </xf>
    <xf numFmtId="0" fontId="0" fillId="7" borderId="5" xfId="0" applyFill="1" applyBorder="1" applyAlignment="1" applyProtection="1">
      <alignment horizontal="center"/>
      <protection locked="0"/>
    </xf>
    <xf numFmtId="0" fontId="0" fillId="7" borderId="2" xfId="0" applyFill="1" applyBorder="1" applyAlignment="1" applyProtection="1">
      <alignment horizontal="left"/>
      <protection locked="0"/>
    </xf>
    <xf numFmtId="0" fontId="35" fillId="3" borderId="0" xfId="24" applyFont="1" applyFill="1" applyBorder="1" applyAlignment="1" applyProtection="1">
      <alignment/>
      <protection/>
    </xf>
    <xf numFmtId="0" fontId="25" fillId="0" borderId="0" xfId="0" applyFont="1" applyAlignment="1">
      <alignment/>
    </xf>
    <xf numFmtId="0" fontId="0" fillId="7" borderId="6" xfId="0" applyFill="1" applyBorder="1" applyAlignment="1" applyProtection="1">
      <alignment horizontal="left"/>
      <protection locked="0"/>
    </xf>
    <xf numFmtId="0" fontId="0" fillId="7" borderId="6" xfId="0" applyFill="1" applyBorder="1" applyAlignment="1" applyProtection="1">
      <alignment horizontal="center"/>
      <protection locked="0"/>
    </xf>
    <xf numFmtId="0" fontId="0" fillId="7" borderId="15" xfId="0" applyFill="1" applyBorder="1" applyAlignment="1" applyProtection="1">
      <alignment horizontal="center"/>
      <protection locked="0"/>
    </xf>
    <xf numFmtId="0" fontId="9" fillId="6" borderId="14" xfId="0" applyFont="1" applyFill="1" applyBorder="1" applyAlignment="1" applyProtection="1">
      <alignment vertical="center"/>
      <protection/>
    </xf>
    <xf numFmtId="0" fontId="9" fillId="6" borderId="13" xfId="0" applyFont="1" applyFill="1" applyBorder="1" applyAlignment="1" applyProtection="1">
      <alignment vertical="center"/>
      <protection/>
    </xf>
    <xf numFmtId="0" fontId="0" fillId="0" borderId="11" xfId="0" applyBorder="1" applyAlignment="1">
      <alignment vertical="center"/>
    </xf>
    <xf numFmtId="0" fontId="12" fillId="6" borderId="9" xfId="0" applyFont="1" applyFill="1" applyBorder="1" applyAlignment="1">
      <alignment vertical="center" wrapText="1" shrinkToFit="1"/>
    </xf>
    <xf numFmtId="0" fontId="12" fillId="6" borderId="39" xfId="0" applyFont="1" applyFill="1" applyBorder="1" applyAlignment="1">
      <alignment vertical="center" wrapText="1" shrinkToFit="1"/>
    </xf>
    <xf numFmtId="0" fontId="12" fillId="6" borderId="61" xfId="0" applyFont="1" applyFill="1" applyBorder="1" applyAlignment="1">
      <alignment vertical="center" wrapText="1" shrinkToFit="1"/>
    </xf>
    <xf numFmtId="0" fontId="12" fillId="6" borderId="9" xfId="0" applyFont="1" applyFill="1" applyBorder="1" applyAlignment="1">
      <alignment horizontal="center" vertical="center"/>
    </xf>
    <xf numFmtId="0" fontId="12" fillId="6" borderId="10" xfId="0" applyFont="1" applyFill="1" applyBorder="1" applyAlignment="1">
      <alignment horizontal="center" vertical="center"/>
    </xf>
    <xf numFmtId="49" fontId="0" fillId="7" borderId="2" xfId="0" applyNumberFormat="1" applyFont="1" applyFill="1" applyBorder="1" applyAlignment="1" applyProtection="1">
      <alignment horizontal="center"/>
      <protection locked="0"/>
    </xf>
    <xf numFmtId="49" fontId="0" fillId="7" borderId="6" xfId="0" applyNumberFormat="1" applyFont="1" applyFill="1" applyBorder="1" applyAlignment="1" applyProtection="1">
      <alignment horizontal="center"/>
      <protection locked="0"/>
    </xf>
    <xf numFmtId="0" fontId="9" fillId="3" borderId="7" xfId="24" applyFont="1" applyFill="1" applyBorder="1" applyAlignment="1" applyProtection="1">
      <alignment/>
      <protection/>
    </xf>
    <xf numFmtId="0" fontId="12" fillId="0" borderId="39" xfId="0" applyFont="1" applyBorder="1" applyAlignment="1">
      <alignment/>
    </xf>
    <xf numFmtId="0" fontId="12" fillId="0" borderId="10" xfId="0" applyFont="1" applyBorder="1" applyAlignment="1">
      <alignment/>
    </xf>
    <xf numFmtId="0" fontId="12" fillId="6" borderId="2" xfId="0" applyFont="1" applyFill="1" applyBorder="1" applyAlignment="1" applyProtection="1">
      <alignment horizontal="center"/>
      <protection/>
    </xf>
    <xf numFmtId="0" fontId="35" fillId="3" borderId="0" xfId="24" applyFont="1" applyFill="1" applyBorder="1" applyAlignment="1" applyProtection="1">
      <alignment horizontal="left"/>
      <protection/>
    </xf>
    <xf numFmtId="0" fontId="25" fillId="0" borderId="0" xfId="0" applyFont="1" applyAlignment="1">
      <alignment horizontal="left"/>
    </xf>
    <xf numFmtId="0" fontId="9" fillId="3" borderId="68" xfId="24" applyFont="1" applyFill="1" applyBorder="1" applyAlignment="1" applyProtection="1">
      <alignment horizontal="left"/>
      <protection/>
    </xf>
    <xf numFmtId="0" fontId="12" fillId="0" borderId="63" xfId="0" applyFont="1" applyBorder="1" applyAlignment="1">
      <alignment horizontal="left"/>
    </xf>
    <xf numFmtId="0" fontId="12" fillId="0" borderId="52" xfId="0" applyFont="1" applyBorder="1" applyAlignment="1">
      <alignment horizontal="left"/>
    </xf>
    <xf numFmtId="0" fontId="9" fillId="3" borderId="2" xfId="24" applyFont="1" applyFill="1" applyBorder="1" applyAlignment="1" applyProtection="1">
      <alignment horizontal="center" vertical="center"/>
      <protection/>
    </xf>
    <xf numFmtId="0" fontId="12" fillId="0" borderId="2" xfId="0" applyFont="1" applyBorder="1" applyAlignment="1">
      <alignment horizontal="center" vertical="center"/>
    </xf>
    <xf numFmtId="0" fontId="0" fillId="7" borderId="47" xfId="0" applyFill="1" applyBorder="1" applyAlignment="1" applyProtection="1">
      <alignment horizontal="center"/>
      <protection locked="0"/>
    </xf>
    <xf numFmtId="0" fontId="0" fillId="7" borderId="11" xfId="0" applyFill="1" applyBorder="1" applyAlignment="1" applyProtection="1">
      <alignment horizontal="center"/>
      <protection locked="0"/>
    </xf>
    <xf numFmtId="0" fontId="35" fillId="3" borderId="0" xfId="24" applyFont="1" applyFill="1" applyBorder="1" applyAlignment="1" applyProtection="1">
      <alignment horizontal="left" vertical="center"/>
      <protection/>
    </xf>
    <xf numFmtId="0" fontId="25" fillId="0" borderId="0" xfId="0" applyFont="1" applyAlignment="1">
      <alignment vertical="center"/>
    </xf>
    <xf numFmtId="0" fontId="9" fillId="3" borderId="16" xfId="24" applyFont="1" applyFill="1" applyBorder="1" applyAlignment="1" applyProtection="1">
      <alignment vertical="center" wrapText="1"/>
      <protection/>
    </xf>
    <xf numFmtId="0" fontId="12" fillId="0" borderId="17" xfId="0" applyFont="1" applyBorder="1" applyAlignment="1">
      <alignment vertical="center" wrapText="1"/>
    </xf>
    <xf numFmtId="0" fontId="0" fillId="0" borderId="19" xfId="0" applyBorder="1" applyAlignment="1">
      <alignment/>
    </xf>
    <xf numFmtId="0" fontId="0" fillId="0" borderId="20" xfId="0" applyBorder="1" applyAlignment="1">
      <alignment/>
    </xf>
    <xf numFmtId="0" fontId="0" fillId="6" borderId="7" xfId="0" applyFill="1" applyBorder="1" applyAlignment="1">
      <alignment/>
    </xf>
    <xf numFmtId="0" fontId="12" fillId="6" borderId="62" xfId="0" applyFont="1" applyFill="1" applyBorder="1" applyAlignment="1">
      <alignment wrapText="1" shrinkToFit="1"/>
    </xf>
    <xf numFmtId="0" fontId="0" fillId="6" borderId="62" xfId="0" applyFill="1" applyBorder="1" applyAlignment="1">
      <alignment wrapText="1" shrinkToFit="1"/>
    </xf>
    <xf numFmtId="0" fontId="34" fillId="6" borderId="0" xfId="0" applyFont="1" applyFill="1" applyAlignment="1">
      <alignment/>
    </xf>
    <xf numFmtId="0" fontId="0" fillId="0" borderId="44" xfId="0" applyBorder="1" applyAlignment="1" applyProtection="1">
      <alignment horizontal="center"/>
      <protection locked="0"/>
    </xf>
    <xf numFmtId="0" fontId="0" fillId="0" borderId="3" xfId="0" applyBorder="1" applyAlignment="1" applyProtection="1">
      <alignment horizontal="center"/>
      <protection locked="0"/>
    </xf>
    <xf numFmtId="0" fontId="0" fillId="6" borderId="34" xfId="0" applyFill="1" applyBorder="1" applyAlignment="1">
      <alignment/>
    </xf>
    <xf numFmtId="0" fontId="25" fillId="6" borderId="0" xfId="0" applyFont="1" applyFill="1" applyAlignment="1">
      <alignment horizontal="center" wrapText="1"/>
    </xf>
    <xf numFmtId="0" fontId="25" fillId="0" borderId="0" xfId="0" applyFont="1" applyAlignment="1">
      <alignment horizontal="center" wrapText="1"/>
    </xf>
    <xf numFmtId="0" fontId="7" fillId="3" borderId="0" xfId="24" applyFont="1" applyFill="1" applyBorder="1" applyAlignment="1">
      <alignment vertical="center" wrapText="1" shrinkToFit="1"/>
    </xf>
    <xf numFmtId="0" fontId="0" fillId="0" borderId="0" xfId="0" applyAlignment="1">
      <alignment vertical="center" wrapText="1" shrinkToFit="1"/>
    </xf>
    <xf numFmtId="0" fontId="38" fillId="6" borderId="63" xfId="0" applyFont="1" applyFill="1" applyBorder="1" applyAlignment="1">
      <alignment/>
    </xf>
    <xf numFmtId="0" fontId="20" fillId="6" borderId="0" xfId="0" applyFont="1" applyFill="1" applyAlignment="1">
      <alignment wrapText="1"/>
    </xf>
    <xf numFmtId="0" fontId="6" fillId="7" borderId="47" xfId="0" applyFont="1" applyFill="1" applyBorder="1" applyAlignment="1" applyProtection="1">
      <alignment horizontal="center" vertical="center"/>
      <protection locked="0"/>
    </xf>
    <xf numFmtId="0" fontId="6" fillId="3" borderId="49" xfId="24" applyFont="1" applyFill="1" applyBorder="1" applyAlignment="1">
      <alignment vertical="center"/>
    </xf>
    <xf numFmtId="0" fontId="6" fillId="0" borderId="32" xfId="0" applyFont="1" applyBorder="1" applyAlignment="1">
      <alignment vertical="center"/>
    </xf>
    <xf numFmtId="0" fontId="9" fillId="3" borderId="49" xfId="24" applyFont="1" applyFill="1" applyBorder="1" applyAlignment="1" applyProtection="1">
      <alignment horizontal="center"/>
      <protection/>
    </xf>
    <xf numFmtId="0" fontId="0" fillId="6" borderId="47" xfId="0" applyFill="1" applyBorder="1" applyAlignment="1" applyProtection="1">
      <alignment horizontal="center"/>
      <protection/>
    </xf>
    <xf numFmtId="0" fontId="0" fillId="6" borderId="32" xfId="0" applyFill="1" applyBorder="1" applyAlignment="1" applyProtection="1">
      <alignment horizontal="center"/>
      <protection/>
    </xf>
    <xf numFmtId="0" fontId="9" fillId="6" borderId="14" xfId="0" applyFont="1" applyFill="1" applyBorder="1" applyAlignment="1">
      <alignment vertical="center"/>
    </xf>
    <xf numFmtId="0" fontId="0" fillId="0" borderId="14" xfId="0" applyBorder="1" applyAlignment="1">
      <alignment vertical="center"/>
    </xf>
    <xf numFmtId="0" fontId="9" fillId="3" borderId="0" xfId="24" applyFont="1" applyFill="1" applyBorder="1" applyAlignment="1">
      <alignment horizontal="left"/>
    </xf>
    <xf numFmtId="0" fontId="12" fillId="0" borderId="0" xfId="0" applyFont="1" applyAlignment="1">
      <alignment horizontal="left"/>
    </xf>
    <xf numFmtId="0" fontId="6" fillId="3" borderId="68" xfId="24" applyFont="1" applyFill="1" applyBorder="1" applyAlignment="1">
      <alignment/>
    </xf>
    <xf numFmtId="0" fontId="6" fillId="0" borderId="63" xfId="0" applyFont="1" applyBorder="1" applyAlignment="1">
      <alignment/>
    </xf>
    <xf numFmtId="0" fontId="6" fillId="0" borderId="28" xfId="0" applyFont="1" applyBorder="1" applyAlignment="1">
      <alignment/>
    </xf>
    <xf numFmtId="0" fontId="9" fillId="3" borderId="74" xfId="24" applyFont="1" applyFill="1" applyBorder="1" applyAlignment="1">
      <alignment horizontal="center"/>
    </xf>
    <xf numFmtId="0" fontId="6" fillId="6" borderId="63" xfId="0" applyFont="1" applyFill="1" applyBorder="1" applyAlignment="1">
      <alignment horizontal="center"/>
    </xf>
    <xf numFmtId="0" fontId="6" fillId="0" borderId="63" xfId="0" applyFont="1" applyBorder="1" applyAlignment="1">
      <alignment horizontal="center"/>
    </xf>
    <xf numFmtId="0" fontId="6" fillId="0" borderId="52" xfId="0" applyFont="1" applyBorder="1" applyAlignment="1">
      <alignment horizontal="center"/>
    </xf>
    <xf numFmtId="0" fontId="9" fillId="3" borderId="49" xfId="24" applyFont="1" applyFill="1" applyBorder="1" applyAlignment="1">
      <alignment horizontal="center"/>
    </xf>
    <xf numFmtId="0" fontId="6" fillId="6" borderId="47" xfId="0" applyFont="1" applyFill="1" applyBorder="1" applyAlignment="1">
      <alignment horizontal="center"/>
    </xf>
    <xf numFmtId="0" fontId="6" fillId="6" borderId="32" xfId="0" applyFont="1" applyFill="1" applyBorder="1" applyAlignment="1">
      <alignment horizontal="center"/>
    </xf>
    <xf numFmtId="0" fontId="9" fillId="3" borderId="0" xfId="24" applyFont="1" applyFill="1" applyBorder="1" applyAlignment="1">
      <alignment horizontal="right" vertical="center"/>
    </xf>
    <xf numFmtId="0" fontId="0" fillId="6" borderId="39" xfId="0" applyFill="1" applyBorder="1" applyAlignment="1">
      <alignment horizontal="center"/>
    </xf>
    <xf numFmtId="0" fontId="0" fillId="6" borderId="10" xfId="0" applyFill="1" applyBorder="1" applyAlignment="1">
      <alignment horizontal="center"/>
    </xf>
    <xf numFmtId="0" fontId="12" fillId="6" borderId="50" xfId="0" applyFont="1" applyFill="1" applyBorder="1" applyAlignment="1">
      <alignment horizontal="left"/>
    </xf>
    <xf numFmtId="0" fontId="12" fillId="6" borderId="30" xfId="0" applyFont="1" applyFill="1" applyBorder="1" applyAlignment="1">
      <alignment horizontal="left"/>
    </xf>
    <xf numFmtId="0" fontId="9" fillId="3" borderId="62" xfId="24" applyFont="1" applyFill="1" applyBorder="1" applyAlignment="1">
      <alignment horizontal="left"/>
    </xf>
    <xf numFmtId="0" fontId="0" fillId="0" borderId="62" xfId="0" applyBorder="1" applyAlignment="1">
      <alignment horizontal="left"/>
    </xf>
    <xf numFmtId="0" fontId="9" fillId="3" borderId="68" xfId="24" applyFont="1" applyFill="1" applyBorder="1" applyAlignment="1">
      <alignment/>
    </xf>
    <xf numFmtId="0" fontId="9" fillId="6" borderId="13" xfId="0" applyFont="1" applyFill="1" applyBorder="1" applyAlignment="1">
      <alignment vertical="center" wrapText="1"/>
    </xf>
    <xf numFmtId="0" fontId="0" fillId="0" borderId="13" xfId="0" applyBorder="1" applyAlignment="1">
      <alignment vertical="center" wrapText="1"/>
    </xf>
    <xf numFmtId="0" fontId="0" fillId="0" borderId="11" xfId="0" applyBorder="1" applyAlignment="1">
      <alignment vertical="center" wrapText="1"/>
    </xf>
    <xf numFmtId="0" fontId="9" fillId="3" borderId="50" xfId="24" applyFont="1" applyFill="1" applyBorder="1" applyAlignment="1">
      <alignment horizontal="left"/>
    </xf>
    <xf numFmtId="0" fontId="0" fillId="0" borderId="30" xfId="0" applyBorder="1" applyAlignment="1">
      <alignment horizontal="left"/>
    </xf>
    <xf numFmtId="0" fontId="6" fillId="0" borderId="47" xfId="0" applyFont="1" applyBorder="1" applyAlignment="1" applyProtection="1">
      <alignment horizontal="center" vertical="center"/>
      <protection locked="0"/>
    </xf>
    <xf numFmtId="0" fontId="6" fillId="2" borderId="12" xfId="24" applyFont="1" applyFill="1" applyBorder="1" applyAlignment="1">
      <alignment horizontal="center" vertical="center"/>
    </xf>
    <xf numFmtId="0" fontId="6" fillId="7" borderId="11" xfId="0" applyFont="1" applyFill="1" applyBorder="1" applyAlignment="1">
      <alignment horizontal="center" vertical="center"/>
    </xf>
    <xf numFmtId="0" fontId="6" fillId="3" borderId="12" xfId="24" applyFont="1" applyFill="1" applyBorder="1" applyAlignment="1">
      <alignment vertical="center"/>
    </xf>
    <xf numFmtId="0" fontId="6" fillId="0" borderId="33" xfId="0" applyFont="1" applyBorder="1" applyAlignment="1">
      <alignment vertical="center"/>
    </xf>
    <xf numFmtId="0" fontId="0" fillId="7" borderId="47" xfId="0" applyFill="1" applyBorder="1" applyAlignment="1" applyProtection="1">
      <alignment horizontal="center" vertical="center"/>
      <protection locked="0"/>
    </xf>
    <xf numFmtId="0" fontId="0" fillId="0" borderId="32" xfId="0" applyBorder="1" applyAlignment="1" applyProtection="1">
      <alignment/>
      <protection/>
    </xf>
    <xf numFmtId="0" fontId="0" fillId="7" borderId="47" xfId="0" applyFill="1" applyBorder="1" applyAlignment="1" applyProtection="1">
      <alignment horizontal="center" vertical="center"/>
      <protection/>
    </xf>
    <xf numFmtId="0" fontId="9" fillId="3" borderId="47" xfId="24" applyFont="1" applyFill="1" applyBorder="1" applyAlignment="1" applyProtection="1">
      <alignment vertical="center"/>
      <protection/>
    </xf>
    <xf numFmtId="0" fontId="9" fillId="3" borderId="47" xfId="24" applyFont="1" applyFill="1" applyBorder="1" applyAlignment="1" applyProtection="1">
      <alignment vertical="center" wrapText="1"/>
      <protection/>
    </xf>
    <xf numFmtId="0" fontId="9" fillId="3" borderId="14" xfId="24" applyFont="1" applyFill="1" applyBorder="1" applyAlignment="1">
      <alignment vertical="center"/>
    </xf>
    <xf numFmtId="0" fontId="9" fillId="3" borderId="47" xfId="24" applyFont="1" applyFill="1" applyBorder="1" applyAlignment="1">
      <alignment vertical="center"/>
    </xf>
    <xf numFmtId="0" fontId="9" fillId="3" borderId="13" xfId="24" applyFont="1" applyFill="1" applyBorder="1" applyAlignment="1">
      <alignment vertical="center"/>
    </xf>
    <xf numFmtId="0" fontId="9" fillId="3" borderId="11" xfId="24" applyFont="1" applyFill="1" applyBorder="1" applyAlignment="1">
      <alignment vertical="center"/>
    </xf>
    <xf numFmtId="0" fontId="6" fillId="2" borderId="49" xfId="24" applyFont="1" applyFill="1" applyBorder="1" applyAlignment="1" applyProtection="1">
      <alignment vertical="center"/>
      <protection locked="0"/>
    </xf>
    <xf numFmtId="0" fontId="0" fillId="0" borderId="47" xfId="0" applyBorder="1" applyAlignment="1" applyProtection="1">
      <alignment vertical="center"/>
      <protection locked="0"/>
    </xf>
    <xf numFmtId="0" fontId="0" fillId="0" borderId="32" xfId="0" applyBorder="1" applyAlignment="1">
      <alignment/>
    </xf>
    <xf numFmtId="0" fontId="9" fillId="3" borderId="47" xfId="24" applyFont="1" applyFill="1" applyBorder="1" applyAlignment="1">
      <alignment horizontal="center" vertical="center"/>
    </xf>
    <xf numFmtId="0" fontId="9" fillId="3" borderId="47" xfId="24" applyFont="1" applyFill="1" applyBorder="1" applyAlignment="1">
      <alignment horizontal="center"/>
    </xf>
    <xf numFmtId="0" fontId="9" fillId="3" borderId="13" xfId="24" applyFont="1" applyFill="1" applyBorder="1" applyAlignment="1" applyProtection="1">
      <alignment vertical="center" wrapText="1"/>
      <protection/>
    </xf>
    <xf numFmtId="0" fontId="9" fillId="3" borderId="11" xfId="24" applyFont="1" applyFill="1" applyBorder="1" applyAlignment="1" applyProtection="1">
      <alignment vertical="center" wrapText="1"/>
      <protection/>
    </xf>
    <xf numFmtId="0" fontId="0" fillId="7" borderId="11" xfId="0" applyFill="1" applyBorder="1" applyAlignment="1" applyProtection="1">
      <alignment horizontal="center" vertical="center"/>
      <protection/>
    </xf>
    <xf numFmtId="0" fontId="9" fillId="3" borderId="12" xfId="24" applyFont="1" applyFill="1" applyBorder="1" applyAlignment="1" applyProtection="1">
      <alignment/>
      <protection/>
    </xf>
    <xf numFmtId="0" fontId="0" fillId="0" borderId="33" xfId="0" applyBorder="1" applyAlignment="1" applyProtection="1">
      <alignment/>
      <protection/>
    </xf>
    <xf numFmtId="0" fontId="6" fillId="2" borderId="12" xfId="24" applyFont="1" applyFill="1" applyBorder="1" applyAlignment="1">
      <alignment horizontal="center" vertical="center"/>
    </xf>
    <xf numFmtId="0" fontId="0" fillId="0" borderId="33" xfId="0" applyBorder="1" applyAlignment="1">
      <alignment/>
    </xf>
    <xf numFmtId="0" fontId="9" fillId="3" borderId="63" xfId="24" applyFont="1" applyFill="1" applyBorder="1" applyAlignment="1">
      <alignment/>
    </xf>
    <xf numFmtId="0" fontId="9" fillId="3" borderId="49" xfId="24" applyFont="1" applyFill="1" applyBorder="1" applyAlignment="1">
      <alignment horizontal="center" vertical="center" wrapText="1"/>
    </xf>
    <xf numFmtId="0" fontId="0" fillId="0" borderId="47" xfId="0" applyBorder="1" applyAlignment="1">
      <alignment horizontal="center" vertical="center" wrapText="1"/>
    </xf>
    <xf numFmtId="0" fontId="6" fillId="2" borderId="49" xfId="24" applyFont="1" applyFill="1" applyBorder="1" applyAlignment="1" applyProtection="1">
      <alignment vertical="center"/>
      <protection/>
    </xf>
    <xf numFmtId="0" fontId="0" fillId="0" borderId="47" xfId="0" applyBorder="1" applyAlignment="1" applyProtection="1">
      <alignment vertical="center"/>
      <protection/>
    </xf>
    <xf numFmtId="0" fontId="0" fillId="6" borderId="47" xfId="0" applyFill="1" applyBorder="1" applyAlignment="1">
      <alignment horizontal="center"/>
    </xf>
    <xf numFmtId="0" fontId="0" fillId="6" borderId="32" xfId="0" applyFill="1" applyBorder="1" applyAlignment="1">
      <alignment horizontal="center"/>
    </xf>
    <xf numFmtId="0" fontId="6" fillId="2" borderId="12" xfId="24" applyFont="1" applyFill="1" applyBorder="1" applyAlignment="1">
      <alignment horizontal="right" vertical="center"/>
    </xf>
    <xf numFmtId="0" fontId="0" fillId="0" borderId="11" xfId="0" applyBorder="1" applyAlignment="1">
      <alignment horizontal="right" vertical="center"/>
    </xf>
    <xf numFmtId="0" fontId="9" fillId="3" borderId="12" xfId="24" applyFont="1" applyFill="1" applyBorder="1" applyAlignment="1">
      <alignment horizontal="center" vertical="center"/>
    </xf>
    <xf numFmtId="0" fontId="9" fillId="3" borderId="11" xfId="24" applyFont="1" applyFill="1" applyBorder="1" applyAlignment="1">
      <alignment horizontal="center" vertical="center"/>
    </xf>
    <xf numFmtId="0" fontId="9" fillId="3" borderId="8" xfId="24" applyFont="1" applyFill="1" applyBorder="1" applyAlignment="1">
      <alignment vertical="center"/>
    </xf>
    <xf numFmtId="0" fontId="0" fillId="0" borderId="13" xfId="0" applyBorder="1" applyAlignment="1">
      <alignment vertical="center"/>
    </xf>
    <xf numFmtId="0" fontId="9" fillId="3" borderId="4" xfId="24" applyFont="1" applyFill="1" applyBorder="1" applyAlignment="1">
      <alignment horizontal="center" vertical="center"/>
    </xf>
    <xf numFmtId="0" fontId="9" fillId="3" borderId="7" xfId="24" applyFont="1" applyFill="1" applyBorder="1" applyAlignment="1">
      <alignment/>
    </xf>
    <xf numFmtId="0" fontId="9" fillId="3" borderId="39" xfId="24" applyFont="1" applyFill="1" applyBorder="1" applyAlignment="1">
      <alignment/>
    </xf>
    <xf numFmtId="0" fontId="9" fillId="3" borderId="4" xfId="24" applyFont="1" applyFill="1" applyBorder="1" applyAlignment="1">
      <alignment horizontal="center"/>
    </xf>
    <xf numFmtId="0" fontId="9" fillId="3" borderId="9" xfId="24" applyFont="1" applyFill="1" applyBorder="1" applyAlignment="1">
      <alignment horizontal="center"/>
    </xf>
    <xf numFmtId="0" fontId="0" fillId="0" borderId="10" xfId="0" applyBorder="1" applyAlignment="1">
      <alignment horizontal="center"/>
    </xf>
    <xf numFmtId="0" fontId="9" fillId="3" borderId="48" xfId="24" applyFont="1" applyFill="1" applyBorder="1" applyAlignment="1" applyProtection="1">
      <alignment horizontal="center" vertical="center"/>
      <protection/>
    </xf>
    <xf numFmtId="0" fontId="0" fillId="6" borderId="35" xfId="0" applyFill="1" applyBorder="1" applyAlignment="1">
      <alignment/>
    </xf>
    <xf numFmtId="0" fontId="9" fillId="6" borderId="14" xfId="0" applyFont="1" applyFill="1" applyBorder="1" applyAlignment="1" applyProtection="1">
      <alignment horizontal="left" vertical="center" wrapText="1"/>
      <protection/>
    </xf>
    <xf numFmtId="0" fontId="9" fillId="6" borderId="47" xfId="0" applyFont="1" applyFill="1" applyBorder="1" applyAlignment="1" applyProtection="1">
      <alignment horizontal="left" vertical="center" wrapText="1"/>
      <protection/>
    </xf>
    <xf numFmtId="0" fontId="9" fillId="6" borderId="42" xfId="0" applyFont="1" applyFill="1" applyBorder="1" applyAlignment="1" applyProtection="1">
      <alignment horizontal="left" vertical="center" wrapText="1"/>
      <protection/>
    </xf>
    <xf numFmtId="0" fontId="9" fillId="6" borderId="46" xfId="0" applyFont="1" applyFill="1" applyBorder="1" applyAlignment="1" applyProtection="1">
      <alignment horizontal="left" vertical="center" wrapText="1"/>
      <protection/>
    </xf>
    <xf numFmtId="0" fontId="1" fillId="6" borderId="0" xfId="0" applyFont="1" applyFill="1" applyAlignment="1">
      <alignment wrapText="1" shrinkToFit="1"/>
    </xf>
    <xf numFmtId="0" fontId="0" fillId="6" borderId="0" xfId="0" applyFill="1" applyAlignment="1">
      <alignment wrapText="1" shrinkToFit="1"/>
    </xf>
    <xf numFmtId="0" fontId="14" fillId="3" borderId="62" xfId="24" applyFont="1" applyFill="1" applyBorder="1" applyAlignment="1" applyProtection="1">
      <alignment/>
      <protection/>
    </xf>
    <xf numFmtId="0" fontId="15" fillId="0" borderId="62" xfId="0" applyFont="1" applyBorder="1" applyAlignment="1">
      <alignment/>
    </xf>
    <xf numFmtId="0" fontId="9" fillId="6" borderId="37" xfId="0" applyFont="1" applyFill="1" applyBorder="1" applyAlignment="1" applyProtection="1">
      <alignment horizontal="left" vertical="center" wrapText="1"/>
      <protection/>
    </xf>
    <xf numFmtId="0" fontId="9" fillId="6" borderId="58" xfId="0" applyFont="1" applyFill="1" applyBorder="1" applyAlignment="1" applyProtection="1">
      <alignment horizontal="left" vertical="center" wrapText="1"/>
      <protection/>
    </xf>
    <xf numFmtId="49" fontId="1" fillId="3" borderId="0" xfId="24" applyNumberFormat="1" applyFont="1" applyFill="1" applyBorder="1" applyAlignment="1">
      <alignment horizontal="center"/>
    </xf>
    <xf numFmtId="49" fontId="0" fillId="3" borderId="0" xfId="0" applyNumberFormat="1" applyFont="1" applyFill="1" applyBorder="1" applyAlignment="1">
      <alignment horizontal="center"/>
    </xf>
    <xf numFmtId="0" fontId="7" fillId="3" borderId="0" xfId="24" applyFont="1" applyFill="1" applyBorder="1" applyAlignment="1" applyProtection="1">
      <alignment horizontal="left" vertical="center"/>
      <protection/>
    </xf>
    <xf numFmtId="0" fontId="12" fillId="6" borderId="47" xfId="0" applyFont="1" applyFill="1" applyBorder="1" applyAlignment="1">
      <alignment vertical="center" wrapText="1"/>
    </xf>
    <xf numFmtId="0" fontId="12" fillId="6" borderId="2" xfId="0" applyFont="1" applyFill="1" applyBorder="1" applyAlignment="1">
      <alignment vertical="center" wrapText="1"/>
    </xf>
    <xf numFmtId="0" fontId="13" fillId="3" borderId="63" xfId="24" applyFont="1" applyFill="1" applyBorder="1" applyAlignment="1" applyProtection="1">
      <alignment horizontal="center" vertical="center"/>
      <protection/>
    </xf>
    <xf numFmtId="0" fontId="2" fillId="6" borderId="63" xfId="0" applyFont="1" applyFill="1" applyBorder="1" applyAlignment="1">
      <alignment vertical="center"/>
    </xf>
    <xf numFmtId="0" fontId="12" fillId="6" borderId="46" xfId="0" applyFont="1" applyFill="1" applyBorder="1" applyAlignment="1">
      <alignment vertical="center" wrapText="1"/>
    </xf>
    <xf numFmtId="0" fontId="12" fillId="6" borderId="54" xfId="0" applyFont="1" applyFill="1" applyBorder="1" applyAlignment="1">
      <alignment vertical="center" wrapText="1"/>
    </xf>
    <xf numFmtId="0" fontId="12" fillId="6" borderId="58" xfId="0" applyFont="1" applyFill="1" applyBorder="1" applyAlignment="1">
      <alignment vertical="center" wrapText="1"/>
    </xf>
    <xf numFmtId="0" fontId="12" fillId="6" borderId="30" xfId="0" applyFont="1" applyFill="1" applyBorder="1" applyAlignment="1">
      <alignment vertical="center" wrapText="1"/>
    </xf>
    <xf numFmtId="0" fontId="9" fillId="3" borderId="0" xfId="24" applyFont="1" applyFill="1" applyBorder="1" applyAlignment="1" applyProtection="1">
      <alignment horizontal="left" vertical="center" wrapText="1"/>
      <protection/>
    </xf>
    <xf numFmtId="2" fontId="6" fillId="2" borderId="8" xfId="24" applyNumberFormat="1" applyFont="1" applyFill="1" applyBorder="1" applyAlignment="1" applyProtection="1">
      <alignment horizontal="center" vertical="center" wrapText="1"/>
      <protection locked="0"/>
    </xf>
    <xf numFmtId="2" fontId="0" fillId="7" borderId="13" xfId="0" applyNumberFormat="1" applyFont="1" applyFill="1" applyBorder="1" applyAlignment="1" applyProtection="1">
      <alignment horizontal="center" vertical="center" wrapText="1"/>
      <protection locked="0"/>
    </xf>
    <xf numFmtId="2" fontId="0" fillId="7" borderId="11" xfId="0" applyNumberFormat="1" applyFont="1" applyFill="1" applyBorder="1" applyAlignment="1" applyProtection="1">
      <alignment horizontal="center" vertical="center" wrapText="1"/>
      <protection locked="0"/>
    </xf>
    <xf numFmtId="2" fontId="6" fillId="7" borderId="6" xfId="0" applyNumberFormat="1" applyFont="1" applyFill="1" applyBorder="1" applyAlignment="1" applyProtection="1">
      <alignment horizontal="center" vertical="center" wrapText="1"/>
      <protection locked="0"/>
    </xf>
    <xf numFmtId="2" fontId="0" fillId="7" borderId="6" xfId="0" applyNumberFormat="1" applyFont="1" applyFill="1" applyBorder="1" applyAlignment="1" applyProtection="1">
      <alignment horizontal="center" vertical="center" wrapText="1"/>
      <protection locked="0"/>
    </xf>
    <xf numFmtId="0" fontId="7" fillId="3" borderId="62" xfId="24" applyFont="1" applyFill="1" applyBorder="1" applyAlignment="1" applyProtection="1">
      <alignment horizontal="left"/>
      <protection/>
    </xf>
    <xf numFmtId="0" fontId="7" fillId="3" borderId="0" xfId="24" applyFont="1" applyFill="1" applyBorder="1" applyAlignment="1" applyProtection="1">
      <alignment/>
      <protection/>
    </xf>
    <xf numFmtId="0" fontId="7" fillId="0" borderId="0" xfId="0" applyFont="1" applyAlignment="1">
      <alignment/>
    </xf>
    <xf numFmtId="0" fontId="9" fillId="3" borderId="0" xfId="24" applyFont="1" applyFill="1" applyBorder="1" applyAlignment="1" applyProtection="1">
      <alignment vertical="top" wrapText="1"/>
      <protection/>
    </xf>
    <xf numFmtId="0" fontId="9" fillId="0" borderId="0" xfId="0" applyFont="1" applyAlignment="1">
      <alignment vertical="top" wrapText="1"/>
    </xf>
    <xf numFmtId="0" fontId="9" fillId="3" borderId="16" xfId="24" applyFont="1" applyFill="1" applyBorder="1" applyAlignment="1" applyProtection="1">
      <alignment horizontal="left" vertical="center" wrapText="1"/>
      <protection/>
    </xf>
    <xf numFmtId="0" fontId="9" fillId="6" borderId="17" xfId="0" applyFont="1" applyFill="1" applyBorder="1" applyAlignment="1" applyProtection="1">
      <alignment horizontal="left" vertical="center" wrapText="1"/>
      <protection/>
    </xf>
    <xf numFmtId="0" fontId="21" fillId="6" borderId="0" xfId="0" applyFont="1" applyFill="1" applyAlignment="1">
      <alignment wrapText="1"/>
    </xf>
    <xf numFmtId="0" fontId="20" fillId="0" borderId="0" xfId="0" applyFont="1" applyAlignment="1">
      <alignment wrapText="1"/>
    </xf>
    <xf numFmtId="0" fontId="8" fillId="6" borderId="0" xfId="0" applyFont="1" applyFill="1" applyAlignment="1">
      <alignment vertical="center" wrapText="1"/>
    </xf>
    <xf numFmtId="0" fontId="0" fillId="0" borderId="0" xfId="0" applyAlignment="1">
      <alignment vertical="center" wrapText="1"/>
    </xf>
    <xf numFmtId="0" fontId="1" fillId="6" borderId="0" xfId="0" applyFont="1" applyFill="1" applyAlignment="1">
      <alignment horizontal="center" wrapText="1"/>
    </xf>
    <xf numFmtId="0" fontId="14" fillId="6" borderId="0" xfId="0" applyFont="1" applyFill="1" applyAlignment="1">
      <alignment vertical="center" wrapText="1"/>
    </xf>
    <xf numFmtId="0" fontId="33" fillId="0" borderId="0" xfId="0" applyFont="1" applyAlignment="1">
      <alignment vertical="center" wrapText="1"/>
    </xf>
    <xf numFmtId="0" fontId="7" fillId="6" borderId="0" xfId="0" applyFont="1" applyFill="1" applyAlignment="1">
      <alignment horizontal="center" vertical="center" wrapText="1"/>
    </xf>
    <xf numFmtId="0" fontId="0" fillId="6" borderId="0" xfId="0" applyFont="1" applyFill="1" applyAlignment="1">
      <alignment horizontal="center" vertical="center" wrapText="1"/>
    </xf>
    <xf numFmtId="0" fontId="20" fillId="6" borderId="0" xfId="0" applyFont="1" applyFill="1" applyAlignment="1">
      <alignment wrapText="1"/>
    </xf>
    <xf numFmtId="0" fontId="23" fillId="6" borderId="0" xfId="0" applyFont="1" applyFill="1" applyAlignment="1">
      <alignment wrapText="1"/>
    </xf>
    <xf numFmtId="0" fontId="40" fillId="0" borderId="0" xfId="0" applyFont="1" applyAlignment="1">
      <alignment vertical="center" wrapText="1"/>
    </xf>
    <xf numFmtId="49" fontId="1" fillId="6" borderId="0" xfId="0" applyNumberFormat="1" applyFont="1" applyFill="1" applyAlignment="1">
      <alignment horizontal="center"/>
    </xf>
    <xf numFmtId="0" fontId="20" fillId="6" borderId="0" xfId="0" applyFont="1" applyFill="1" applyAlignment="1">
      <alignment horizontal="left" wrapText="1"/>
    </xf>
    <xf numFmtId="0" fontId="21" fillId="6" borderId="49" xfId="0" applyFont="1" applyFill="1" applyBorder="1" applyAlignment="1">
      <alignment wrapText="1"/>
    </xf>
    <xf numFmtId="0" fontId="20" fillId="0" borderId="14" xfId="0" applyFont="1" applyBorder="1" applyAlignment="1">
      <alignment wrapText="1"/>
    </xf>
    <xf numFmtId="0" fontId="20" fillId="6" borderId="49" xfId="0" applyFont="1" applyFill="1" applyBorder="1" applyAlignment="1">
      <alignment wrapText="1"/>
    </xf>
    <xf numFmtId="0" fontId="20" fillId="6" borderId="49" xfId="0" applyFont="1" applyFill="1" applyBorder="1" applyAlignment="1">
      <alignment horizontal="center" wrapText="1"/>
    </xf>
    <xf numFmtId="0" fontId="20" fillId="0" borderId="14" xfId="0" applyFont="1" applyBorder="1" applyAlignment="1">
      <alignment horizontal="center" wrapText="1"/>
    </xf>
    <xf numFmtId="0" fontId="20" fillId="6" borderId="14" xfId="0" applyFont="1" applyFill="1" applyBorder="1" applyAlignment="1">
      <alignment horizontal="center" wrapText="1"/>
    </xf>
    <xf numFmtId="0" fontId="20" fillId="0" borderId="47" xfId="0" applyFont="1" applyBorder="1" applyAlignment="1">
      <alignment horizontal="center" wrapText="1"/>
    </xf>
    <xf numFmtId="0" fontId="20" fillId="0" borderId="0" xfId="0" applyFont="1" applyAlignment="1">
      <alignment/>
    </xf>
    <xf numFmtId="167" fontId="13" fillId="2" borderId="63" xfId="24" applyNumberFormat="1" applyFont="1" applyFill="1" applyBorder="1" applyAlignment="1">
      <alignment horizontal="center"/>
    </xf>
    <xf numFmtId="0" fontId="25" fillId="0" borderId="63" xfId="0" applyFont="1" applyBorder="1" applyAlignment="1">
      <alignment horizontal="center"/>
    </xf>
    <xf numFmtId="0" fontId="22" fillId="2" borderId="0" xfId="24" applyFont="1" applyFill="1" applyAlignment="1">
      <alignment horizontal="center"/>
    </xf>
    <xf numFmtId="0" fontId="6" fillId="2" borderId="0" xfId="24" applyFont="1" applyFill="1" applyAlignment="1">
      <alignment/>
    </xf>
    <xf numFmtId="0" fontId="19" fillId="2" borderId="0" xfId="24" applyNumberFormat="1" applyFont="1" applyFill="1" applyAlignment="1">
      <alignment horizontal="left"/>
    </xf>
    <xf numFmtId="0" fontId="0" fillId="0" borderId="0" xfId="0" applyNumberFormat="1" applyAlignment="1">
      <alignment horizontal="left"/>
    </xf>
    <xf numFmtId="0" fontId="6" fillId="2" borderId="62" xfId="24" applyFont="1" applyFill="1" applyBorder="1" applyAlignment="1">
      <alignment/>
    </xf>
    <xf numFmtId="167" fontId="29" fillId="2" borderId="37" xfId="24" applyNumberFormat="1" applyFont="1" applyFill="1" applyBorder="1" applyAlignment="1">
      <alignment horizontal="left" wrapText="1"/>
    </xf>
    <xf numFmtId="0" fontId="30" fillId="0" borderId="37" xfId="0" applyFont="1" applyBorder="1" applyAlignment="1">
      <alignment horizontal="left" wrapText="1"/>
    </xf>
    <xf numFmtId="167" fontId="45" fillId="2" borderId="37" xfId="24" applyNumberFormat="1" applyFont="1" applyFill="1" applyBorder="1" applyAlignment="1">
      <alignment horizontal="left" wrapText="1"/>
    </xf>
    <xf numFmtId="0" fontId="2" fillId="0" borderId="37" xfId="0" applyFont="1" applyBorder="1" applyAlignment="1">
      <alignment horizontal="left" wrapText="1"/>
    </xf>
    <xf numFmtId="167" fontId="13" fillId="2" borderId="0" xfId="24" applyNumberFormat="1" applyFont="1" applyFill="1" applyBorder="1" applyAlignment="1">
      <alignment horizontal="center"/>
    </xf>
    <xf numFmtId="0" fontId="25" fillId="0" borderId="0" xfId="0" applyFont="1" applyBorder="1" applyAlignment="1">
      <alignment horizontal="center"/>
    </xf>
    <xf numFmtId="0" fontId="19" fillId="2" borderId="0" xfId="24" applyFont="1" applyFill="1" applyAlignment="1">
      <alignment horizontal="left"/>
    </xf>
    <xf numFmtId="0" fontId="0" fillId="0" borderId="0" xfId="0" applyAlignment="1">
      <alignment horizontal="left"/>
    </xf>
  </cellXfs>
  <cellStyles count="14">
    <cellStyle name="Normal" xfId="0"/>
    <cellStyle name="Comma" xfId="15"/>
    <cellStyle name="Comma0" xfId="16"/>
    <cellStyle name="Currency" xfId="17"/>
    <cellStyle name="Currency0" xfId="18"/>
    <cellStyle name="Date" xfId="19"/>
    <cellStyle name="Fixed" xfId="20"/>
    <cellStyle name="Heading 1" xfId="21"/>
    <cellStyle name="Heading 2" xfId="22"/>
    <cellStyle name="Hyperlink" xfId="23"/>
    <cellStyle name="normal" xfId="24"/>
    <cellStyle name="Percent" xfId="25"/>
    <cellStyle name="Followed Hyperlink" xfId="26"/>
    <cellStyle name="Total" xfId="27"/>
  </cellStyles>
  <colors>
    <indexedColors>
      <rgbColor rgb="00000000"/>
      <rgbColor rgb="00FFFFFF"/>
      <rgbColor rgb="00FF0000"/>
      <rgbColor rgb="0000FF00"/>
      <rgbColor rgb="000000FF"/>
      <rgbColor rgb="00FFFF00"/>
      <rgbColor rgb="00FF00FF"/>
      <rgbColor rgb="0000FFFF"/>
      <rgbColor rgb="00FFCCCC"/>
      <rgbColor rgb="00FFFFFF"/>
      <rgbColor rgb="00FF0000"/>
      <rgbColor rgb="0000FF00"/>
      <rgbColor rgb="000000FF"/>
      <rgbColor rgb="00FFFF00"/>
      <rgbColor rgb="00FF00FF"/>
      <rgbColor rgb="0000FFFF"/>
      <rgbColor rgb="00800000"/>
      <rgbColor rgb="00008000"/>
      <rgbColor rgb="0033CC33"/>
      <rgbColor rgb="00808000"/>
      <rgbColor rgb="00800080"/>
      <rgbColor rgb="00008080"/>
      <rgbColor rgb="00C0C0C0"/>
      <rgbColor rgb="00808080"/>
      <rgbColor rgb="008080FF"/>
      <rgbColor rgb="00802060"/>
      <rgbColor rgb="00CCECFF"/>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006600"/>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3.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outlinePr summaryBelow="0" summaryRight="0"/>
    <pageSetUpPr fitToPage="1"/>
  </sheetPr>
  <dimension ref="A1:N201"/>
  <sheetViews>
    <sheetView tabSelected="1" showOutlineSymbols="0" workbookViewId="0" topLeftCell="A1">
      <selection activeCell="A2" sqref="A2:F2"/>
    </sheetView>
  </sheetViews>
  <sheetFormatPr defaultColWidth="9.140625" defaultRowHeight="12.75"/>
  <cols>
    <col min="1" max="1" width="8.28125" style="4" customWidth="1"/>
    <col min="2" max="2" width="4.7109375" style="4" customWidth="1"/>
    <col min="3" max="3" width="8.28125" style="4" customWidth="1"/>
    <col min="4" max="4" width="4.7109375" style="4" customWidth="1"/>
    <col min="5" max="5" width="8.28125" style="3" customWidth="1"/>
    <col min="6" max="6" width="11.00390625" style="3" customWidth="1"/>
    <col min="7" max="7" width="7.140625" style="3" customWidth="1"/>
    <col min="8" max="8" width="13.7109375" style="4" customWidth="1"/>
    <col min="9" max="9" width="7.57421875" style="4" customWidth="1"/>
    <col min="10" max="10" width="9.8515625" style="3" customWidth="1"/>
    <col min="11" max="11" width="3.7109375" style="4" customWidth="1"/>
    <col min="12" max="12" width="9.8515625" style="4" customWidth="1"/>
    <col min="13" max="16384" width="9.140625" style="3" customWidth="1"/>
  </cols>
  <sheetData>
    <row r="1" spans="1:12" ht="12.75">
      <c r="A1" s="398" t="s">
        <v>577</v>
      </c>
      <c r="B1" s="398"/>
      <c r="C1" s="355"/>
      <c r="D1" s="355"/>
      <c r="E1" s="355"/>
      <c r="F1" s="355"/>
      <c r="G1" s="355"/>
      <c r="H1" s="355"/>
      <c r="I1" s="355"/>
      <c r="J1" s="355"/>
      <c r="K1" s="355"/>
      <c r="L1" s="355"/>
    </row>
    <row r="2" spans="1:12" ht="20.25" customHeight="1">
      <c r="A2" s="318"/>
      <c r="B2" s="319"/>
      <c r="C2" s="423"/>
      <c r="D2" s="423"/>
      <c r="E2" s="423"/>
      <c r="F2" s="424"/>
      <c r="G2" s="422"/>
      <c r="H2" s="315" t="s">
        <v>592</v>
      </c>
      <c r="I2" s="316"/>
      <c r="J2" s="316"/>
      <c r="K2" s="316"/>
      <c r="L2" s="313"/>
    </row>
    <row r="3" spans="1:12" ht="12.75">
      <c r="A3" s="327" t="s">
        <v>578</v>
      </c>
      <c r="B3" s="327"/>
      <c r="C3" s="328"/>
      <c r="D3" s="328"/>
      <c r="E3" s="328"/>
      <c r="F3" s="328"/>
      <c r="G3" s="382"/>
      <c r="H3" s="314"/>
      <c r="I3" s="363"/>
      <c r="J3" s="363"/>
      <c r="K3" s="363"/>
      <c r="L3" s="382"/>
    </row>
    <row r="4" spans="1:12" ht="20.25" customHeight="1">
      <c r="A4" s="318" t="s">
        <v>45</v>
      </c>
      <c r="B4" s="319"/>
      <c r="C4" s="423"/>
      <c r="D4" s="423"/>
      <c r="E4" s="423"/>
      <c r="F4" s="424"/>
      <c r="G4" s="382"/>
      <c r="H4" s="314"/>
      <c r="I4" s="363"/>
      <c r="J4" s="363"/>
      <c r="K4" s="363"/>
      <c r="L4" s="382"/>
    </row>
    <row r="5" spans="1:12" ht="12.75">
      <c r="A5" s="329" t="s">
        <v>579</v>
      </c>
      <c r="B5" s="329"/>
      <c r="C5" s="328"/>
      <c r="D5" s="328"/>
      <c r="E5" s="328"/>
      <c r="F5" s="419"/>
      <c r="G5" s="355"/>
      <c r="H5" s="314"/>
      <c r="I5" s="363"/>
      <c r="J5" s="363"/>
      <c r="K5" s="363"/>
      <c r="L5" s="382"/>
    </row>
    <row r="6" spans="1:12" ht="20.25" customHeight="1">
      <c r="A6" s="318">
        <f>+MID(A4,3,20)</f>
      </c>
      <c r="B6" s="319"/>
      <c r="C6" s="319"/>
      <c r="D6" s="319"/>
      <c r="E6" s="320"/>
      <c r="F6" s="355"/>
      <c r="G6" s="355"/>
      <c r="H6" s="314"/>
      <c r="I6" s="363"/>
      <c r="J6" s="363"/>
      <c r="K6" s="363"/>
      <c r="L6" s="382"/>
    </row>
    <row r="7" spans="1:12" ht="12.75">
      <c r="A7" s="323"/>
      <c r="B7" s="323"/>
      <c r="C7" s="323"/>
      <c r="D7" s="323"/>
      <c r="E7" s="323"/>
      <c r="F7" s="355"/>
      <c r="G7" s="355"/>
      <c r="H7" s="383"/>
      <c r="I7" s="384"/>
      <c r="J7" s="384"/>
      <c r="K7" s="384"/>
      <c r="L7" s="385"/>
    </row>
    <row r="8" spans="1:12" ht="9" customHeight="1">
      <c r="A8" s="419"/>
      <c r="B8" s="419"/>
      <c r="C8" s="419"/>
      <c r="D8" s="419"/>
      <c r="E8" s="419"/>
      <c r="F8" s="419"/>
      <c r="G8" s="419"/>
      <c r="H8" s="419"/>
      <c r="I8" s="419"/>
      <c r="J8" s="419"/>
      <c r="K8" s="419"/>
      <c r="L8" s="419"/>
    </row>
    <row r="9" spans="1:12" ht="27.75">
      <c r="A9" s="420" t="s">
        <v>319</v>
      </c>
      <c r="B9" s="350"/>
      <c r="C9" s="350"/>
      <c r="D9" s="350"/>
      <c r="E9" s="350"/>
      <c r="F9" s="350"/>
      <c r="G9" s="350"/>
      <c r="H9" s="350"/>
      <c r="I9" s="350"/>
      <c r="J9" s="350"/>
      <c r="K9" s="421"/>
      <c r="L9" s="168" t="s">
        <v>35</v>
      </c>
    </row>
    <row r="10" spans="1:12" ht="20.25" customHeight="1">
      <c r="A10" s="317" t="s">
        <v>320</v>
      </c>
      <c r="B10" s="317"/>
      <c r="C10" s="350"/>
      <c r="D10" s="350"/>
      <c r="E10" s="350"/>
      <c r="F10" s="350"/>
      <c r="G10" s="350"/>
      <c r="H10" s="350"/>
      <c r="I10" s="350"/>
      <c r="J10" s="350"/>
      <c r="K10" s="387"/>
      <c r="L10" s="355"/>
    </row>
    <row r="11" spans="1:12" ht="20.25" customHeight="1">
      <c r="A11" s="317" t="s">
        <v>4</v>
      </c>
      <c r="B11" s="317"/>
      <c r="C11" s="350"/>
      <c r="D11" s="350"/>
      <c r="E11" s="350"/>
      <c r="F11" s="350"/>
      <c r="G11" s="350"/>
      <c r="H11" s="350"/>
      <c r="I11" s="350"/>
      <c r="J11" s="350"/>
      <c r="K11" s="355"/>
      <c r="L11" s="355"/>
    </row>
    <row r="12" spans="1:12" ht="15.75">
      <c r="A12" s="394" t="s">
        <v>135</v>
      </c>
      <c r="B12" s="395"/>
      <c r="C12" s="395"/>
      <c r="D12" s="395"/>
      <c r="E12" s="414"/>
      <c r="F12" s="417">
        <v>2003</v>
      </c>
      <c r="G12" s="418"/>
      <c r="H12" s="415" t="s">
        <v>221</v>
      </c>
      <c r="I12" s="416"/>
      <c r="J12" s="25"/>
      <c r="K12" s="17" t="s">
        <v>134</v>
      </c>
      <c r="L12" s="25"/>
    </row>
    <row r="13" spans="1:12" ht="12" customHeight="1">
      <c r="A13" s="364"/>
      <c r="B13" s="364"/>
      <c r="C13" s="343"/>
      <c r="D13" s="343"/>
      <c r="E13" s="343"/>
      <c r="F13" s="343"/>
      <c r="G13" s="343"/>
      <c r="H13" s="343"/>
      <c r="I13" s="343"/>
      <c r="J13" s="343"/>
      <c r="K13" s="343"/>
      <c r="L13" s="343"/>
    </row>
    <row r="14" spans="1:12" ht="12.75">
      <c r="A14" s="323" t="s">
        <v>291</v>
      </c>
      <c r="B14" s="323"/>
      <c r="C14" s="363"/>
      <c r="D14" s="363"/>
      <c r="E14" s="363"/>
      <c r="F14" s="355"/>
      <c r="G14" s="355"/>
      <c r="H14" s="355"/>
      <c r="I14" s="355"/>
      <c r="J14" s="355"/>
      <c r="K14" s="355"/>
      <c r="L14" s="355"/>
    </row>
    <row r="15" spans="1:12" ht="11.25" customHeight="1">
      <c r="A15" s="157" t="s">
        <v>580</v>
      </c>
      <c r="B15" s="151"/>
      <c r="C15" s="157" t="s">
        <v>131</v>
      </c>
      <c r="D15" s="16"/>
      <c r="E15" s="157" t="s">
        <v>132</v>
      </c>
      <c r="F15" s="156"/>
      <c r="G15" s="392" t="s">
        <v>321</v>
      </c>
      <c r="H15" s="393"/>
      <c r="I15" s="393"/>
      <c r="J15" s="393"/>
      <c r="K15" s="17"/>
      <c r="L15" s="156"/>
    </row>
    <row r="16" spans="1:12" ht="20.25" customHeight="1">
      <c r="A16" s="158" t="s">
        <v>133</v>
      </c>
      <c r="B16" s="151"/>
      <c r="C16" s="158"/>
      <c r="D16" s="151"/>
      <c r="E16" s="158"/>
      <c r="F16" s="156"/>
      <c r="G16" s="393"/>
      <c r="H16" s="393"/>
      <c r="I16" s="393"/>
      <c r="J16" s="393"/>
      <c r="K16" s="390"/>
      <c r="L16" s="391"/>
    </row>
    <row r="17" spans="1:12" ht="12.75">
      <c r="A17" s="386" t="s">
        <v>292</v>
      </c>
      <c r="B17" s="355"/>
      <c r="C17" s="355"/>
      <c r="D17" s="355"/>
      <c r="E17" s="355"/>
      <c r="F17" s="343"/>
      <c r="G17" s="343"/>
      <c r="H17" s="343"/>
      <c r="I17" s="343"/>
      <c r="J17" s="343"/>
      <c r="K17" s="343"/>
      <c r="L17" s="343"/>
    </row>
    <row r="18" spans="1:12" ht="11.25" customHeight="1">
      <c r="A18" s="321" t="s">
        <v>296</v>
      </c>
      <c r="B18" s="322"/>
      <c r="C18" s="321" t="s">
        <v>509</v>
      </c>
      <c r="D18" s="322"/>
      <c r="E18" s="321" t="s">
        <v>293</v>
      </c>
      <c r="F18" s="343"/>
      <c r="G18" s="343"/>
      <c r="H18" s="343"/>
      <c r="I18" s="343"/>
      <c r="J18" s="343"/>
      <c r="K18" s="343"/>
      <c r="L18" s="343"/>
    </row>
    <row r="19" spans="1:12" ht="11.25" customHeight="1">
      <c r="A19" s="322"/>
      <c r="B19" s="322"/>
      <c r="C19" s="322"/>
      <c r="D19" s="322"/>
      <c r="E19" s="413"/>
      <c r="F19" s="343"/>
      <c r="G19" s="343"/>
      <c r="H19" s="343"/>
      <c r="I19" s="343"/>
      <c r="J19" s="343"/>
      <c r="K19" s="343"/>
      <c r="L19" s="343"/>
    </row>
    <row r="20" spans="1:12" ht="20.25" customHeight="1">
      <c r="A20" s="158"/>
      <c r="B20" s="151"/>
      <c r="C20" s="158"/>
      <c r="D20" s="151"/>
      <c r="E20" s="158"/>
      <c r="F20" s="349"/>
      <c r="G20" s="350"/>
      <c r="H20" s="350"/>
      <c r="I20" s="350"/>
      <c r="J20" s="160" t="s">
        <v>294</v>
      </c>
      <c r="K20" s="390"/>
      <c r="L20" s="391"/>
    </row>
    <row r="21" spans="1:12" ht="12.75">
      <c r="A21" s="394"/>
      <c r="B21" s="395"/>
      <c r="C21" s="395"/>
      <c r="D21" s="395"/>
      <c r="E21" s="395"/>
      <c r="F21" s="350"/>
      <c r="G21" s="350"/>
      <c r="H21" s="350"/>
      <c r="I21" s="350"/>
      <c r="J21" s="159" t="s">
        <v>295</v>
      </c>
      <c r="K21" s="166"/>
      <c r="L21" s="165" t="s">
        <v>547</v>
      </c>
    </row>
    <row r="22" spans="1:12" ht="24" customHeight="1">
      <c r="A22" s="388" t="s">
        <v>5</v>
      </c>
      <c r="B22" s="322"/>
      <c r="C22" s="322"/>
      <c r="D22" s="322"/>
      <c r="E22" s="322"/>
      <c r="F22" s="322"/>
      <c r="G22" s="322"/>
      <c r="H22" s="389"/>
      <c r="I22" s="169"/>
      <c r="J22" s="158"/>
      <c r="K22" s="152"/>
      <c r="L22" s="158" t="s">
        <v>133</v>
      </c>
    </row>
    <row r="23" spans="1:12" ht="9" customHeight="1">
      <c r="A23" s="364"/>
      <c r="B23" s="364"/>
      <c r="C23" s="343"/>
      <c r="D23" s="343"/>
      <c r="E23" s="343"/>
      <c r="F23" s="343"/>
      <c r="G23" s="343"/>
      <c r="H23" s="343"/>
      <c r="I23" s="343"/>
      <c r="J23" s="343"/>
      <c r="K23" s="343"/>
      <c r="L23" s="343"/>
    </row>
    <row r="24" spans="1:12" ht="15" customHeight="1" thickBot="1">
      <c r="A24" s="339" t="s">
        <v>546</v>
      </c>
      <c r="B24" s="339"/>
      <c r="C24" s="340"/>
      <c r="D24" s="340"/>
      <c r="E24" s="340"/>
      <c r="F24" s="340"/>
      <c r="G24" s="340"/>
      <c r="H24" s="340"/>
      <c r="I24" s="340"/>
      <c r="J24" s="340"/>
      <c r="K24" s="340"/>
      <c r="L24" s="340"/>
    </row>
    <row r="25" spans="1:12" ht="24" customHeight="1">
      <c r="A25" s="18" t="s">
        <v>510</v>
      </c>
      <c r="B25" s="367"/>
      <c r="C25" s="396"/>
      <c r="D25" s="396"/>
      <c r="E25" s="397"/>
      <c r="F25" s="161" t="s">
        <v>511</v>
      </c>
      <c r="G25" s="367"/>
      <c r="H25" s="368"/>
      <c r="I25" s="162" t="s">
        <v>512</v>
      </c>
      <c r="J25" s="369"/>
      <c r="K25" s="370"/>
      <c r="L25" s="371"/>
    </row>
    <row r="26" spans="1:12" ht="24" customHeight="1" thickBot="1">
      <c r="A26" s="19" t="s">
        <v>513</v>
      </c>
      <c r="B26" s="347"/>
      <c r="C26" s="337"/>
      <c r="D26" s="337"/>
      <c r="E26" s="338"/>
      <c r="F26" s="375" t="s">
        <v>166</v>
      </c>
      <c r="G26" s="376"/>
      <c r="H26" s="88"/>
      <c r="I26" s="87" t="s">
        <v>167</v>
      </c>
      <c r="J26" s="372"/>
      <c r="K26" s="373"/>
      <c r="L26" s="374"/>
    </row>
    <row r="27" spans="1:12" ht="15" customHeight="1" thickBot="1">
      <c r="A27" s="377" t="s">
        <v>6</v>
      </c>
      <c r="B27" s="377"/>
      <c r="C27" s="378"/>
      <c r="D27" s="378"/>
      <c r="E27" s="378"/>
      <c r="F27" s="378"/>
      <c r="G27" s="378"/>
      <c r="H27" s="378"/>
      <c r="I27" s="378"/>
      <c r="J27" s="378"/>
      <c r="K27" s="378"/>
      <c r="L27" s="378"/>
    </row>
    <row r="28" spans="1:12" ht="24" customHeight="1">
      <c r="A28" s="18" t="s">
        <v>168</v>
      </c>
      <c r="B28" s="335">
        <f>+A2</f>
        <v>0</v>
      </c>
      <c r="C28" s="336"/>
      <c r="D28" s="336"/>
      <c r="E28" s="331"/>
      <c r="F28" s="20" t="s">
        <v>169</v>
      </c>
      <c r="G28" s="379"/>
      <c r="H28" s="380"/>
      <c r="I28" s="381"/>
      <c r="J28" s="345" t="s">
        <v>170</v>
      </c>
      <c r="K28" s="346"/>
      <c r="L28" s="21"/>
    </row>
    <row r="29" spans="1:12" ht="24" customHeight="1" thickBot="1">
      <c r="A29" s="19" t="s">
        <v>222</v>
      </c>
      <c r="B29" s="347"/>
      <c r="C29" s="338"/>
      <c r="D29" s="324" t="s">
        <v>223</v>
      </c>
      <c r="E29" s="325"/>
      <c r="F29" s="22"/>
      <c r="G29" s="23" t="s">
        <v>224</v>
      </c>
      <c r="H29" s="332"/>
      <c r="I29" s="326"/>
      <c r="J29" s="24" t="s">
        <v>225</v>
      </c>
      <c r="K29" s="347"/>
      <c r="L29" s="348"/>
    </row>
    <row r="30" spans="1:12" ht="15" customHeight="1">
      <c r="A30" s="411" t="s">
        <v>581</v>
      </c>
      <c r="B30" s="412"/>
      <c r="C30" s="412"/>
      <c r="D30" s="412"/>
      <c r="E30" s="412"/>
      <c r="F30" s="412"/>
      <c r="G30" s="412"/>
      <c r="H30" s="412"/>
      <c r="I30" s="412"/>
      <c r="J30" s="412"/>
      <c r="K30" s="357"/>
      <c r="L30" s="357"/>
    </row>
    <row r="31" spans="1:12" ht="10.5" customHeight="1" thickBot="1">
      <c r="A31" s="401" t="s">
        <v>7</v>
      </c>
      <c r="B31" s="402"/>
      <c r="C31" s="402"/>
      <c r="D31" s="402"/>
      <c r="E31" s="402"/>
      <c r="F31" s="402"/>
      <c r="G31" s="402"/>
      <c r="H31" s="402"/>
      <c r="I31" s="402"/>
      <c r="J31" s="402"/>
      <c r="K31" s="403"/>
      <c r="L31" s="403"/>
    </row>
    <row r="32" spans="1:14" ht="24" customHeight="1" thickBot="1">
      <c r="A32" s="124" t="s">
        <v>226</v>
      </c>
      <c r="B32" s="408"/>
      <c r="C32" s="409"/>
      <c r="D32" s="409"/>
      <c r="E32" s="410"/>
      <c r="F32" s="125" t="s">
        <v>227</v>
      </c>
      <c r="G32" s="406"/>
      <c r="H32" s="407"/>
      <c r="I32" s="301" t="s">
        <v>228</v>
      </c>
      <c r="J32" s="302"/>
      <c r="K32" s="125" t="s">
        <v>229</v>
      </c>
      <c r="L32" s="126"/>
      <c r="M32" s="163"/>
      <c r="N32" s="164"/>
    </row>
    <row r="33" spans="1:12" ht="15" customHeight="1">
      <c r="A33" s="399" t="s">
        <v>582</v>
      </c>
      <c r="B33" s="400"/>
      <c r="C33" s="400"/>
      <c r="D33" s="400"/>
      <c r="E33" s="400"/>
      <c r="F33" s="400"/>
      <c r="G33" s="400"/>
      <c r="H33" s="400"/>
      <c r="I33" s="400"/>
      <c r="J33" s="400"/>
      <c r="K33" s="355"/>
      <c r="L33" s="355"/>
    </row>
    <row r="34" spans="1:12" ht="10.5" customHeight="1" thickBot="1">
      <c r="A34" s="401" t="s">
        <v>112</v>
      </c>
      <c r="B34" s="402"/>
      <c r="C34" s="402"/>
      <c r="D34" s="402"/>
      <c r="E34" s="402"/>
      <c r="F34" s="402"/>
      <c r="G34" s="402"/>
      <c r="H34" s="402"/>
      <c r="I34" s="402"/>
      <c r="J34" s="402"/>
      <c r="K34" s="403"/>
      <c r="L34" s="403"/>
    </row>
    <row r="35" spans="1:14" ht="24" customHeight="1">
      <c r="A35" s="18" t="s">
        <v>230</v>
      </c>
      <c r="B35" s="335"/>
      <c r="C35" s="404"/>
      <c r="D35" s="404"/>
      <c r="E35" s="405"/>
      <c r="F35" s="20" t="s">
        <v>231</v>
      </c>
      <c r="G35" s="379"/>
      <c r="H35" s="380"/>
      <c r="I35" s="381"/>
      <c r="J35" s="345" t="s">
        <v>232</v>
      </c>
      <c r="K35" s="346"/>
      <c r="L35" s="21"/>
      <c r="M35" s="163"/>
      <c r="N35" s="164"/>
    </row>
    <row r="36" spans="1:14" ht="24" customHeight="1" thickBot="1">
      <c r="A36" s="19" t="s">
        <v>233</v>
      </c>
      <c r="B36" s="347"/>
      <c r="C36" s="338"/>
      <c r="D36" s="324" t="s">
        <v>32</v>
      </c>
      <c r="E36" s="325"/>
      <c r="F36" s="330"/>
      <c r="G36" s="338"/>
      <c r="H36" s="23" t="s">
        <v>33</v>
      </c>
      <c r="I36" s="332"/>
      <c r="J36" s="333"/>
      <c r="K36" s="333"/>
      <c r="L36" s="334"/>
      <c r="M36" s="163"/>
      <c r="N36" s="164"/>
    </row>
    <row r="37" spans="1:12" ht="12" customHeight="1">
      <c r="A37" s="356"/>
      <c r="B37" s="357"/>
      <c r="C37" s="357"/>
      <c r="D37" s="357"/>
      <c r="E37" s="357"/>
      <c r="F37" s="357"/>
      <c r="G37" s="357"/>
      <c r="H37" s="357"/>
      <c r="I37" s="357"/>
      <c r="J37" s="357"/>
      <c r="K37" s="357"/>
      <c r="L37" s="357"/>
    </row>
    <row r="38" spans="1:12" ht="21" customHeight="1">
      <c r="A38" s="360" t="s">
        <v>8</v>
      </c>
      <c r="B38" s="361"/>
      <c r="C38" s="361"/>
      <c r="D38" s="361"/>
      <c r="E38" s="353"/>
      <c r="F38" s="269"/>
      <c r="G38" s="358"/>
      <c r="H38" s="359"/>
      <c r="I38" s="359"/>
      <c r="J38" s="359"/>
      <c r="K38" s="359"/>
      <c r="L38" s="359"/>
    </row>
    <row r="39" spans="1:12" ht="12" customHeight="1">
      <c r="A39" s="362"/>
      <c r="B39" s="363"/>
      <c r="C39" s="363"/>
      <c r="D39" s="363"/>
      <c r="E39" s="363"/>
      <c r="F39" s="306" t="s">
        <v>295</v>
      </c>
      <c r="G39" s="306"/>
      <c r="H39" s="306" t="s">
        <v>547</v>
      </c>
      <c r="I39" s="354"/>
      <c r="J39" s="355"/>
      <c r="K39" s="355"/>
      <c r="L39" s="355"/>
    </row>
    <row r="40" spans="1:12" ht="21" customHeight="1">
      <c r="A40" s="351" t="s">
        <v>34</v>
      </c>
      <c r="B40" s="352"/>
      <c r="C40" s="352"/>
      <c r="D40" s="352"/>
      <c r="E40" s="353"/>
      <c r="F40" s="158"/>
      <c r="G40" s="167"/>
      <c r="H40" s="158" t="s">
        <v>133</v>
      </c>
      <c r="I40" s="354"/>
      <c r="J40" s="355"/>
      <c r="K40" s="355"/>
      <c r="L40" s="355"/>
    </row>
    <row r="41" spans="1:12" ht="9" customHeight="1">
      <c r="A41" s="304"/>
      <c r="B41" s="303"/>
      <c r="C41" s="303"/>
      <c r="D41" s="303"/>
      <c r="E41" s="303"/>
      <c r="F41" s="303"/>
      <c r="G41" s="303"/>
      <c r="H41" s="303"/>
      <c r="I41" s="355"/>
      <c r="J41" s="355"/>
      <c r="K41" s="355"/>
      <c r="L41" s="355"/>
    </row>
    <row r="42" spans="1:12" ht="9" customHeight="1">
      <c r="A42" s="344" t="s">
        <v>534</v>
      </c>
      <c r="B42" s="341"/>
      <c r="C42" s="341"/>
      <c r="D42" s="341"/>
      <c r="E42" s="341"/>
      <c r="F42" s="341"/>
      <c r="G42" s="341"/>
      <c r="H42" s="341"/>
      <c r="I42" s="341"/>
      <c r="J42" s="341"/>
      <c r="K42" s="341"/>
      <c r="L42" s="341"/>
    </row>
    <row r="43" spans="1:12" ht="9" customHeight="1">
      <c r="A43" s="342" t="s">
        <v>3</v>
      </c>
      <c r="B43" s="342"/>
      <c r="C43" s="355"/>
      <c r="D43" s="355"/>
      <c r="E43" s="355"/>
      <c r="F43" s="355"/>
      <c r="G43" s="355"/>
      <c r="H43" s="355"/>
      <c r="I43" s="355"/>
      <c r="J43" s="355"/>
      <c r="K43" s="355"/>
      <c r="L43" s="355"/>
    </row>
    <row r="44" spans="1:12" ht="10.5" customHeight="1">
      <c r="A44" s="365" t="str">
        <f>+IF(A201=1,T(A52),T(A53))</f>
        <v>Formulář zpracovala ASPEKT HM, daňová, účetní a auditorská kancelář, Vodňanského 4, Praha 6-Břevnov, tel. 233 356 811</v>
      </c>
      <c r="B44" s="366"/>
      <c r="C44" s="366"/>
      <c r="D44" s="366"/>
      <c r="E44" s="366"/>
      <c r="F44" s="366"/>
      <c r="G44" s="366"/>
      <c r="H44" s="366"/>
      <c r="I44" s="366"/>
      <c r="J44" s="366"/>
      <c r="K44" s="366"/>
      <c r="L44" s="366"/>
    </row>
    <row r="45" spans="1:12" ht="10.5" customHeight="1">
      <c r="A45" s="364">
        <v>1</v>
      </c>
      <c r="B45" s="355"/>
      <c r="C45" s="355"/>
      <c r="D45" s="355"/>
      <c r="E45" s="355"/>
      <c r="F45" s="355"/>
      <c r="G45" s="355"/>
      <c r="H45" s="355"/>
      <c r="I45" s="355"/>
      <c r="J45" s="355"/>
      <c r="K45" s="355"/>
      <c r="L45" s="355"/>
    </row>
    <row r="46" spans="1:7" ht="11.25" customHeight="1">
      <c r="A46" s="5"/>
      <c r="B46" s="5"/>
      <c r="E46" s="4"/>
      <c r="F46" s="4"/>
      <c r="G46" s="4"/>
    </row>
    <row r="47" spans="1:12" ht="12.75">
      <c r="A47" s="3"/>
      <c r="B47" s="3"/>
      <c r="C47" s="3"/>
      <c r="D47" s="3"/>
      <c r="H47" s="8"/>
      <c r="I47" s="3"/>
      <c r="K47" s="3"/>
      <c r="L47" s="3"/>
    </row>
    <row r="48" spans="1:12" ht="12.75" customHeight="1">
      <c r="A48" s="3"/>
      <c r="B48" s="3"/>
      <c r="C48" s="3"/>
      <c r="D48" s="3"/>
      <c r="H48" s="3"/>
      <c r="I48" s="3"/>
      <c r="K48" s="3"/>
      <c r="L48" s="3"/>
    </row>
    <row r="49" spans="1:12" ht="12.75" customHeight="1">
      <c r="A49" s="3"/>
      <c r="B49" s="3"/>
      <c r="C49" s="3"/>
      <c r="D49" s="3"/>
      <c r="H49" s="3"/>
      <c r="I49" s="3"/>
      <c r="K49" s="3"/>
      <c r="L49" s="3"/>
    </row>
    <row r="50" spans="1:12" ht="12.75" customHeight="1">
      <c r="A50" s="3"/>
      <c r="B50" s="3"/>
      <c r="C50" s="3"/>
      <c r="D50" s="3"/>
      <c r="H50" s="3"/>
      <c r="I50" s="3"/>
      <c r="K50" s="3"/>
      <c r="L50" s="3"/>
    </row>
    <row r="51" spans="1:12" ht="12.75" customHeight="1">
      <c r="A51" s="3"/>
      <c r="B51" s="3"/>
      <c r="C51" s="3"/>
      <c r="D51" s="3"/>
      <c r="H51" s="3"/>
      <c r="I51" s="3"/>
      <c r="K51" s="3"/>
      <c r="L51" s="3"/>
    </row>
    <row r="52" spans="1:12" ht="12.75" customHeight="1" hidden="1">
      <c r="A52" s="3" t="s">
        <v>1</v>
      </c>
      <c r="B52" s="3"/>
      <c r="C52" s="3"/>
      <c r="D52" s="3"/>
      <c r="H52" s="3"/>
      <c r="I52" s="3"/>
      <c r="K52" s="3"/>
      <c r="L52" s="3"/>
    </row>
    <row r="53" spans="1:12" ht="12.75" customHeight="1" hidden="1">
      <c r="A53" s="3" t="s">
        <v>2</v>
      </c>
      <c r="B53" s="3"/>
      <c r="C53" s="3"/>
      <c r="D53" s="3"/>
      <c r="H53" s="3"/>
      <c r="I53" s="3"/>
      <c r="K53" s="3"/>
      <c r="L53" s="3"/>
    </row>
    <row r="54" spans="1:12" ht="12.75" customHeight="1">
      <c r="A54" s="3"/>
      <c r="B54" s="3"/>
      <c r="C54" s="3"/>
      <c r="D54" s="3"/>
      <c r="H54" s="3"/>
      <c r="I54" s="3"/>
      <c r="K54" s="3"/>
      <c r="L54" s="3"/>
    </row>
    <row r="55" spans="1:12" ht="12.75" customHeight="1">
      <c r="A55" s="3"/>
      <c r="B55" s="3"/>
      <c r="C55" s="3"/>
      <c r="D55" s="3"/>
      <c r="H55" s="3"/>
      <c r="I55" s="3"/>
      <c r="K55" s="3"/>
      <c r="L55" s="3"/>
    </row>
    <row r="56" spans="1:12" ht="12.75" customHeight="1">
      <c r="A56" s="3"/>
      <c r="B56" s="3"/>
      <c r="C56" s="3"/>
      <c r="D56" s="3"/>
      <c r="H56" s="3"/>
      <c r="I56" s="3"/>
      <c r="K56" s="3"/>
      <c r="L56" s="3"/>
    </row>
    <row r="57" spans="5:8" ht="12.75" customHeight="1">
      <c r="E57" s="4"/>
      <c r="F57" s="4"/>
      <c r="G57" s="5"/>
      <c r="H57" s="3"/>
    </row>
    <row r="58" spans="5:7" ht="12.75">
      <c r="E58" s="4"/>
      <c r="F58" s="4"/>
      <c r="G58" s="4"/>
    </row>
    <row r="59" spans="5:7" ht="12.75">
      <c r="E59" s="4"/>
      <c r="F59" s="4"/>
      <c r="G59" s="4"/>
    </row>
    <row r="60" spans="5:7" ht="12.75">
      <c r="E60" s="4"/>
      <c r="F60" s="4"/>
      <c r="G60" s="4"/>
    </row>
    <row r="61" spans="5:7" ht="12.75">
      <c r="E61" s="4"/>
      <c r="F61" s="4"/>
      <c r="G61" s="4"/>
    </row>
    <row r="62" spans="5:7" ht="12.75">
      <c r="E62" s="4"/>
      <c r="F62" s="4"/>
      <c r="G62" s="4"/>
    </row>
    <row r="63" spans="5:7" ht="12.75">
      <c r="E63" s="4"/>
      <c r="F63" s="4"/>
      <c r="G63" s="4"/>
    </row>
    <row r="64" spans="5:7" ht="12.75">
      <c r="E64" s="4"/>
      <c r="F64" s="4"/>
      <c r="G64" s="4"/>
    </row>
    <row r="65" spans="5:6" ht="12.75">
      <c r="E65" s="4"/>
      <c r="F65" s="4"/>
    </row>
    <row r="66" spans="5:6" ht="12.75">
      <c r="E66" s="4"/>
      <c r="F66" s="4"/>
    </row>
    <row r="67" spans="5:6" ht="12.75">
      <c r="E67" s="4"/>
      <c r="F67" s="4"/>
    </row>
    <row r="68" spans="5:6" ht="12.75">
      <c r="E68" s="4"/>
      <c r="F68" s="4"/>
    </row>
    <row r="69" spans="5:6" ht="12.75">
      <c r="E69" s="4"/>
      <c r="F69" s="4"/>
    </row>
    <row r="201" ht="12.75">
      <c r="A201" s="305">
        <v>1</v>
      </c>
    </row>
  </sheetData>
  <sheetProtection password="EF65" sheet="1" objects="1" scenarios="1"/>
  <mergeCells count="71">
    <mergeCell ref="A10:J10"/>
    <mergeCell ref="A8:L8"/>
    <mergeCell ref="A9:K9"/>
    <mergeCell ref="G2:G4"/>
    <mergeCell ref="F5:G7"/>
    <mergeCell ref="A2:F2"/>
    <mergeCell ref="A4:F4"/>
    <mergeCell ref="E18:E19"/>
    <mergeCell ref="A12:E12"/>
    <mergeCell ref="A18:B19"/>
    <mergeCell ref="A13:L13"/>
    <mergeCell ref="A14:L14"/>
    <mergeCell ref="H12:I12"/>
    <mergeCell ref="F12:G12"/>
    <mergeCell ref="A1:L1"/>
    <mergeCell ref="G35:I35"/>
    <mergeCell ref="J35:K35"/>
    <mergeCell ref="A33:L33"/>
    <mergeCell ref="A34:L34"/>
    <mergeCell ref="B35:E35"/>
    <mergeCell ref="A31:L31"/>
    <mergeCell ref="G32:H32"/>
    <mergeCell ref="B32:E32"/>
    <mergeCell ref="A30:L30"/>
    <mergeCell ref="B36:C36"/>
    <mergeCell ref="D36:E36"/>
    <mergeCell ref="K10:L10"/>
    <mergeCell ref="A22:H22"/>
    <mergeCell ref="K16:L16"/>
    <mergeCell ref="K20:L20"/>
    <mergeCell ref="G15:J16"/>
    <mergeCell ref="A21:E21"/>
    <mergeCell ref="B25:E25"/>
    <mergeCell ref="A23:L23"/>
    <mergeCell ref="B29:C29"/>
    <mergeCell ref="H29:I29"/>
    <mergeCell ref="A3:F3"/>
    <mergeCell ref="A5:E5"/>
    <mergeCell ref="A7:E7"/>
    <mergeCell ref="C18:D19"/>
    <mergeCell ref="A11:L11"/>
    <mergeCell ref="A6:E6"/>
    <mergeCell ref="H2:L7"/>
    <mergeCell ref="A17:E17"/>
    <mergeCell ref="F20:I21"/>
    <mergeCell ref="F17:L19"/>
    <mergeCell ref="A42:L42"/>
    <mergeCell ref="A43:L43"/>
    <mergeCell ref="A24:L24"/>
    <mergeCell ref="B26:E26"/>
    <mergeCell ref="B28:E28"/>
    <mergeCell ref="I36:L36"/>
    <mergeCell ref="F36:G36"/>
    <mergeCell ref="D29:E29"/>
    <mergeCell ref="A45:L45"/>
    <mergeCell ref="A44:L44"/>
    <mergeCell ref="G25:H25"/>
    <mergeCell ref="J25:L25"/>
    <mergeCell ref="J26:L26"/>
    <mergeCell ref="F26:G26"/>
    <mergeCell ref="A27:L27"/>
    <mergeCell ref="G28:I28"/>
    <mergeCell ref="J28:K28"/>
    <mergeCell ref="K29:L29"/>
    <mergeCell ref="A40:E40"/>
    <mergeCell ref="I40:L41"/>
    <mergeCell ref="A37:L37"/>
    <mergeCell ref="G38:L38"/>
    <mergeCell ref="A38:E38"/>
    <mergeCell ref="A39:E39"/>
    <mergeCell ref="I39:L39"/>
  </mergeCells>
  <printOptions horizontalCentered="1" verticalCentered="1"/>
  <pageMargins left="0.3937007874015748" right="0.3937007874015748" top="0.4330708661417323" bottom="0.4330708661417323" header="0.31496062992125984" footer="0.31496062992125984"/>
  <pageSetup fitToHeight="1" fitToWidth="1" horizontalDpi="300" verticalDpi="300" orientation="portrait" paperSize="9" r:id="rId1"/>
</worksheet>
</file>

<file path=xl/worksheets/sheet10.xml><?xml version="1.0" encoding="utf-8"?>
<worksheet xmlns="http://schemas.openxmlformats.org/spreadsheetml/2006/main" xmlns:r="http://schemas.openxmlformats.org/officeDocument/2006/relationships">
  <sheetPr>
    <pageSetUpPr fitToPage="1"/>
  </sheetPr>
  <dimension ref="A1:BG64"/>
  <sheetViews>
    <sheetView workbookViewId="0" topLeftCell="A1">
      <selection activeCell="G9" sqref="G9:H9"/>
    </sheetView>
  </sheetViews>
  <sheetFormatPr defaultColWidth="9.140625" defaultRowHeight="12.75"/>
  <cols>
    <col min="1" max="1" width="3.28125" style="0" customWidth="1"/>
    <col min="2" max="2" width="14.7109375" style="0" customWidth="1"/>
    <col min="3" max="3" width="18.7109375" style="0" customWidth="1"/>
    <col min="4" max="5" width="8.28125" style="0" customWidth="1"/>
    <col min="6" max="6" width="3.7109375" style="0" customWidth="1"/>
    <col min="7" max="7" width="12.7109375" style="0" customWidth="1"/>
    <col min="8" max="8" width="5.7109375" style="0" customWidth="1"/>
    <col min="9" max="9" width="14.7109375" style="0" customWidth="1"/>
    <col min="10" max="10" width="5.7109375" style="0" customWidth="1"/>
    <col min="11" max="59" width="9.140625" style="170" customWidth="1"/>
  </cols>
  <sheetData>
    <row r="1" spans="1:10" ht="18" customHeight="1" thickBot="1">
      <c r="A1" s="706" t="s">
        <v>237</v>
      </c>
      <c r="B1" s="707"/>
      <c r="C1" s="707"/>
      <c r="D1" s="707"/>
      <c r="E1" s="707"/>
      <c r="F1" s="707"/>
      <c r="G1" s="803" t="s">
        <v>568</v>
      </c>
      <c r="H1" s="353"/>
      <c r="I1" s="687">
        <f>DAP1!A6</f>
      </c>
      <c r="J1" s="688"/>
    </row>
    <row r="2" spans="1:10" ht="24" customHeight="1">
      <c r="A2" s="670" t="s">
        <v>365</v>
      </c>
      <c r="B2" s="670"/>
      <c r="C2" s="670"/>
      <c r="D2" s="670"/>
      <c r="E2" s="670"/>
      <c r="F2" s="670"/>
      <c r="G2" s="355"/>
      <c r="H2" s="626"/>
      <c r="I2" s="626"/>
      <c r="J2" s="626"/>
    </row>
    <row r="3" spans="1:10" ht="30" customHeight="1">
      <c r="A3" s="779" t="s">
        <v>559</v>
      </c>
      <c r="B3" s="780"/>
      <c r="C3" s="780"/>
      <c r="D3" s="780"/>
      <c r="E3" s="780"/>
      <c r="F3" s="780"/>
      <c r="G3" s="780"/>
      <c r="H3" s="780"/>
      <c r="I3" s="780"/>
      <c r="J3" s="780"/>
    </row>
    <row r="4" spans="1:10" ht="9" customHeight="1">
      <c r="A4" s="692"/>
      <c r="B4" s="355"/>
      <c r="C4" s="355"/>
      <c r="D4" s="355"/>
      <c r="E4" s="355"/>
      <c r="F4" s="355"/>
      <c r="G4" s="355"/>
      <c r="H4" s="355"/>
      <c r="I4" s="355"/>
      <c r="J4" s="355"/>
    </row>
    <row r="5" spans="1:10" ht="12.75">
      <c r="A5" s="709" t="s">
        <v>558</v>
      </c>
      <c r="B5" s="710"/>
      <c r="C5" s="710"/>
      <c r="D5" s="710"/>
      <c r="E5" s="710"/>
      <c r="F5" s="710"/>
      <c r="G5" s="710"/>
      <c r="H5" s="710"/>
      <c r="I5" s="710"/>
      <c r="J5" s="710"/>
    </row>
    <row r="6" spans="1:10" ht="13.5" thickBot="1">
      <c r="A6" s="791" t="s">
        <v>387</v>
      </c>
      <c r="B6" s="792"/>
      <c r="C6" s="792"/>
      <c r="D6" s="792"/>
      <c r="E6" s="792"/>
      <c r="F6" s="792"/>
      <c r="G6" s="792"/>
      <c r="H6" s="792"/>
      <c r="I6" s="792"/>
      <c r="J6" s="792"/>
    </row>
    <row r="7" spans="1:10" ht="12.75">
      <c r="A7" s="793"/>
      <c r="B7" s="794"/>
      <c r="C7" s="794"/>
      <c r="D7" s="794"/>
      <c r="E7" s="794"/>
      <c r="F7" s="541"/>
      <c r="G7" s="796" t="s">
        <v>136</v>
      </c>
      <c r="H7" s="797"/>
      <c r="I7" s="798"/>
      <c r="J7" s="799"/>
    </row>
    <row r="8" spans="1:10" ht="12.75">
      <c r="A8" s="795"/>
      <c r="B8" s="542"/>
      <c r="C8" s="542"/>
      <c r="D8" s="542"/>
      <c r="E8" s="542"/>
      <c r="F8" s="543"/>
      <c r="G8" s="800" t="s">
        <v>569</v>
      </c>
      <c r="H8" s="801"/>
      <c r="I8" s="800" t="s">
        <v>584</v>
      </c>
      <c r="J8" s="802"/>
    </row>
    <row r="9" spans="1:10" ht="15.75" customHeight="1">
      <c r="A9" s="192">
        <v>201</v>
      </c>
      <c r="B9" s="789" t="s">
        <v>240</v>
      </c>
      <c r="C9" s="790"/>
      <c r="D9" s="790"/>
      <c r="E9" s="790"/>
      <c r="F9" s="459"/>
      <c r="G9" s="448">
        <v>0</v>
      </c>
      <c r="H9" s="783"/>
      <c r="I9" s="784"/>
      <c r="J9" s="785"/>
    </row>
    <row r="10" spans="1:10" ht="15.75" customHeight="1">
      <c r="A10" s="192">
        <v>202</v>
      </c>
      <c r="B10" s="789" t="s">
        <v>153</v>
      </c>
      <c r="C10" s="790"/>
      <c r="D10" s="790"/>
      <c r="E10" s="790"/>
      <c r="F10" s="459"/>
      <c r="G10" s="448">
        <v>0</v>
      </c>
      <c r="H10" s="783"/>
      <c r="I10" s="784"/>
      <c r="J10" s="785"/>
    </row>
    <row r="11" spans="1:10" ht="15.75" customHeight="1">
      <c r="A11" s="192">
        <v>203</v>
      </c>
      <c r="B11" s="789" t="s">
        <v>103</v>
      </c>
      <c r="C11" s="790"/>
      <c r="D11" s="790"/>
      <c r="E11" s="790"/>
      <c r="F11" s="459"/>
      <c r="G11" s="448">
        <v>0</v>
      </c>
      <c r="H11" s="816"/>
      <c r="I11" s="784"/>
      <c r="J11" s="785"/>
    </row>
    <row r="12" spans="1:10" ht="27" customHeight="1" thickBot="1">
      <c r="A12" s="208">
        <v>204</v>
      </c>
      <c r="B12" s="811" t="s">
        <v>102</v>
      </c>
      <c r="C12" s="812"/>
      <c r="D12" s="812"/>
      <c r="E12" s="812"/>
      <c r="F12" s="813"/>
      <c r="G12" s="817">
        <f>G9-G10-G11</f>
        <v>0</v>
      </c>
      <c r="H12" s="818"/>
      <c r="I12" s="819"/>
      <c r="J12" s="820"/>
    </row>
    <row r="13" spans="1:10" ht="9" customHeight="1">
      <c r="A13" s="709"/>
      <c r="B13" s="710"/>
      <c r="C13" s="710"/>
      <c r="D13" s="710"/>
      <c r="E13" s="710"/>
      <c r="F13" s="710"/>
      <c r="G13" s="710"/>
      <c r="H13" s="710"/>
      <c r="I13" s="710"/>
      <c r="J13" s="710"/>
    </row>
    <row r="14" spans="1:10" ht="12.75">
      <c r="A14" s="709" t="s">
        <v>238</v>
      </c>
      <c r="B14" s="710"/>
      <c r="C14" s="710"/>
      <c r="D14" s="710"/>
      <c r="E14" s="710"/>
      <c r="F14" s="710"/>
      <c r="G14" s="710"/>
      <c r="H14" s="710"/>
      <c r="I14" s="710"/>
      <c r="J14" s="710"/>
    </row>
    <row r="15" spans="1:10" ht="13.5" thickBot="1">
      <c r="A15" s="791" t="s">
        <v>154</v>
      </c>
      <c r="B15" s="792"/>
      <c r="C15" s="792"/>
      <c r="D15" s="792"/>
      <c r="E15" s="792"/>
      <c r="F15" s="792"/>
      <c r="G15" s="792"/>
      <c r="H15" s="792"/>
      <c r="I15" s="792"/>
      <c r="J15" s="792"/>
    </row>
    <row r="16" spans="1:10" ht="15" customHeight="1" thickBot="1">
      <c r="A16" s="814" t="s">
        <v>459</v>
      </c>
      <c r="B16" s="815"/>
      <c r="C16" s="815"/>
      <c r="D16" s="291"/>
      <c r="E16" s="213"/>
      <c r="F16" s="806" t="s">
        <v>460</v>
      </c>
      <c r="G16" s="807"/>
      <c r="H16" s="807"/>
      <c r="I16" s="807"/>
      <c r="J16" s="291"/>
    </row>
    <row r="17" spans="1:10" ht="9" customHeight="1" thickBot="1">
      <c r="A17" s="808"/>
      <c r="B17" s="809"/>
      <c r="C17" s="809"/>
      <c r="D17" s="809"/>
      <c r="E17" s="809"/>
      <c r="F17" s="809"/>
      <c r="G17" s="809"/>
      <c r="H17" s="809"/>
      <c r="I17" s="809"/>
      <c r="J17" s="809"/>
    </row>
    <row r="18" spans="1:10" ht="12" customHeight="1">
      <c r="A18" s="810"/>
      <c r="B18" s="357"/>
      <c r="C18" s="357"/>
      <c r="D18" s="357"/>
      <c r="E18" s="357"/>
      <c r="F18" s="496"/>
      <c r="G18" s="695" t="s">
        <v>136</v>
      </c>
      <c r="H18" s="804"/>
      <c r="I18" s="804"/>
      <c r="J18" s="805"/>
    </row>
    <row r="19" spans="1:10" ht="12" customHeight="1">
      <c r="A19" s="497"/>
      <c r="B19" s="384"/>
      <c r="C19" s="384"/>
      <c r="D19" s="384"/>
      <c r="E19" s="384"/>
      <c r="F19" s="385"/>
      <c r="G19" s="786" t="s">
        <v>569</v>
      </c>
      <c r="H19" s="787"/>
      <c r="I19" s="786" t="s">
        <v>584</v>
      </c>
      <c r="J19" s="788"/>
    </row>
    <row r="20" spans="1:10" ht="18" customHeight="1">
      <c r="A20" s="29">
        <v>205</v>
      </c>
      <c r="B20" s="507" t="s">
        <v>137</v>
      </c>
      <c r="C20" s="507"/>
      <c r="D20" s="507"/>
      <c r="E20" s="507"/>
      <c r="F20" s="824"/>
      <c r="G20" s="482">
        <v>0</v>
      </c>
      <c r="H20" s="821"/>
      <c r="I20" s="601"/>
      <c r="J20" s="822"/>
    </row>
    <row r="21" spans="1:10" ht="18" customHeight="1">
      <c r="A21" s="29">
        <v>206</v>
      </c>
      <c r="B21" s="507" t="s">
        <v>138</v>
      </c>
      <c r="C21" s="507"/>
      <c r="D21" s="507"/>
      <c r="E21" s="507"/>
      <c r="F21" s="824"/>
      <c r="G21" s="482">
        <f>+ROUND(G20*0.2,0)</f>
        <v>0</v>
      </c>
      <c r="H21" s="821"/>
      <c r="I21" s="601"/>
      <c r="J21" s="822"/>
    </row>
    <row r="22" spans="1:10" ht="27" customHeight="1">
      <c r="A22" s="29">
        <v>207</v>
      </c>
      <c r="B22" s="431" t="s">
        <v>239</v>
      </c>
      <c r="C22" s="431"/>
      <c r="D22" s="431"/>
      <c r="E22" s="431"/>
      <c r="F22" s="825"/>
      <c r="G22" s="480">
        <f>+G20-G21</f>
        <v>0</v>
      </c>
      <c r="H22" s="823"/>
      <c r="I22" s="601"/>
      <c r="J22" s="822"/>
    </row>
    <row r="23" spans="1:10" ht="39.75" customHeight="1">
      <c r="A23" s="29">
        <v>208</v>
      </c>
      <c r="B23" s="431" t="s">
        <v>155</v>
      </c>
      <c r="C23" s="431"/>
      <c r="D23" s="431"/>
      <c r="E23" s="431"/>
      <c r="F23" s="825"/>
      <c r="G23" s="482">
        <v>0</v>
      </c>
      <c r="H23" s="821"/>
      <c r="I23" s="601"/>
      <c r="J23" s="822"/>
    </row>
    <row r="24" spans="1:10" ht="39.75" customHeight="1">
      <c r="A24" s="29">
        <v>209</v>
      </c>
      <c r="B24" s="431" t="s">
        <v>156</v>
      </c>
      <c r="C24" s="431"/>
      <c r="D24" s="431"/>
      <c r="E24" s="431"/>
      <c r="F24" s="825"/>
      <c r="G24" s="482">
        <v>0</v>
      </c>
      <c r="H24" s="821"/>
      <c r="I24" s="601"/>
      <c r="J24" s="822"/>
    </row>
    <row r="25" spans="1:10" ht="27" customHeight="1" thickBot="1">
      <c r="A25" s="28">
        <v>210</v>
      </c>
      <c r="B25" s="835" t="s">
        <v>157</v>
      </c>
      <c r="C25" s="835"/>
      <c r="D25" s="835"/>
      <c r="E25" s="835"/>
      <c r="F25" s="836"/>
      <c r="G25" s="484">
        <f>+G22+G23-G24</f>
        <v>0</v>
      </c>
      <c r="H25" s="837"/>
      <c r="I25" s="838"/>
      <c r="J25" s="839"/>
    </row>
    <row r="26" spans="1:10" ht="12.75">
      <c r="A26" s="709"/>
      <c r="B26" s="710"/>
      <c r="C26" s="710"/>
      <c r="D26" s="710"/>
      <c r="E26" s="710"/>
      <c r="F26" s="710"/>
      <c r="G26" s="710"/>
      <c r="H26" s="710"/>
      <c r="I26" s="710"/>
      <c r="J26" s="710"/>
    </row>
    <row r="27" spans="1:10" ht="12.75">
      <c r="A27" s="709" t="s">
        <v>421</v>
      </c>
      <c r="B27" s="710"/>
      <c r="C27" s="710"/>
      <c r="D27" s="710"/>
      <c r="E27" s="710"/>
      <c r="F27" s="710"/>
      <c r="G27" s="710"/>
      <c r="H27" s="710"/>
      <c r="I27" s="710"/>
      <c r="J27" s="710"/>
    </row>
    <row r="28" spans="1:10" ht="13.5" thickBot="1">
      <c r="A28" s="791" t="s">
        <v>154</v>
      </c>
      <c r="B28" s="792"/>
      <c r="C28" s="792"/>
      <c r="D28" s="792"/>
      <c r="E28" s="792"/>
      <c r="F28" s="792"/>
      <c r="G28" s="792"/>
      <c r="H28" s="792"/>
      <c r="I28" s="792"/>
      <c r="J28" s="792"/>
    </row>
    <row r="29" spans="1:10" ht="12.75">
      <c r="A29" s="856"/>
      <c r="B29" s="857"/>
      <c r="C29" s="857"/>
      <c r="D29" s="695" t="s">
        <v>140</v>
      </c>
      <c r="E29" s="336"/>
      <c r="F29" s="336"/>
      <c r="G29" s="336"/>
      <c r="H29" s="336"/>
      <c r="I29" s="331"/>
      <c r="J29" s="209"/>
    </row>
    <row r="30" spans="1:10" ht="24" customHeight="1">
      <c r="A30" s="855" t="s">
        <v>572</v>
      </c>
      <c r="B30" s="328"/>
      <c r="C30" s="490"/>
      <c r="D30" s="474" t="s">
        <v>566</v>
      </c>
      <c r="E30" s="833"/>
      <c r="F30" s="474" t="s">
        <v>567</v>
      </c>
      <c r="G30" s="833"/>
      <c r="H30" s="843" t="s">
        <v>139</v>
      </c>
      <c r="I30" s="844"/>
      <c r="J30" s="31" t="s">
        <v>422</v>
      </c>
    </row>
    <row r="31" spans="1:10" ht="12.75">
      <c r="A31" s="858">
        <v>1</v>
      </c>
      <c r="B31" s="328"/>
      <c r="C31" s="490"/>
      <c r="D31" s="487">
        <v>2</v>
      </c>
      <c r="E31" s="834"/>
      <c r="F31" s="487">
        <v>3</v>
      </c>
      <c r="G31" s="834"/>
      <c r="H31" s="487">
        <v>4</v>
      </c>
      <c r="I31" s="489"/>
      <c r="J31" s="12">
        <v>5</v>
      </c>
    </row>
    <row r="32" spans="1:10" ht="18" customHeight="1">
      <c r="A32" s="29">
        <v>1</v>
      </c>
      <c r="B32" s="830"/>
      <c r="C32" s="831"/>
      <c r="D32" s="830">
        <v>0</v>
      </c>
      <c r="E32" s="831"/>
      <c r="F32" s="830">
        <v>0</v>
      </c>
      <c r="G32" s="831"/>
      <c r="H32" s="845">
        <f>+MAX(0,D32-F32)</f>
        <v>0</v>
      </c>
      <c r="I32" s="846"/>
      <c r="J32" s="292"/>
    </row>
    <row r="33" spans="1:10" ht="18" customHeight="1">
      <c r="A33" s="29">
        <v>2</v>
      </c>
      <c r="B33" s="830"/>
      <c r="C33" s="831"/>
      <c r="D33" s="830">
        <v>0</v>
      </c>
      <c r="E33" s="831"/>
      <c r="F33" s="830">
        <v>0</v>
      </c>
      <c r="G33" s="831"/>
      <c r="H33" s="845">
        <f>+MAX(0,D33-F33)</f>
        <v>0</v>
      </c>
      <c r="I33" s="846"/>
      <c r="J33" s="292"/>
    </row>
    <row r="34" spans="1:10" ht="18" customHeight="1">
      <c r="A34" s="29">
        <v>3</v>
      </c>
      <c r="B34" s="830"/>
      <c r="C34" s="831"/>
      <c r="D34" s="830">
        <v>0</v>
      </c>
      <c r="E34" s="831"/>
      <c r="F34" s="830">
        <v>0</v>
      </c>
      <c r="G34" s="831"/>
      <c r="H34" s="845">
        <f>+MAX(0,D34-F34)</f>
        <v>0</v>
      </c>
      <c r="I34" s="846"/>
      <c r="J34" s="292"/>
    </row>
    <row r="35" spans="1:10" ht="18" customHeight="1">
      <c r="A35" s="29">
        <v>4</v>
      </c>
      <c r="B35" s="830"/>
      <c r="C35" s="831"/>
      <c r="D35" s="830">
        <v>0</v>
      </c>
      <c r="E35" s="831"/>
      <c r="F35" s="830">
        <v>0</v>
      </c>
      <c r="G35" s="831"/>
      <c r="H35" s="845">
        <f>+MAX(0,D35-F35)</f>
        <v>0</v>
      </c>
      <c r="I35" s="846"/>
      <c r="J35" s="292"/>
    </row>
    <row r="36" spans="1:10" ht="18" customHeight="1" thickBot="1">
      <c r="A36" s="853" t="s">
        <v>516</v>
      </c>
      <c r="B36" s="854"/>
      <c r="C36" s="743"/>
      <c r="D36" s="851"/>
      <c r="E36" s="852"/>
      <c r="F36" s="851"/>
      <c r="G36" s="852"/>
      <c r="H36" s="849">
        <f>SUM(H32:H35)</f>
        <v>0</v>
      </c>
      <c r="I36" s="850"/>
      <c r="J36" s="32" t="s">
        <v>549</v>
      </c>
    </row>
    <row r="37" spans="1:10" ht="13.5" thickBot="1">
      <c r="A37" s="842"/>
      <c r="B37" s="357"/>
      <c r="C37" s="357"/>
      <c r="D37" s="357"/>
      <c r="E37" s="357"/>
      <c r="F37" s="357"/>
      <c r="G37" s="357"/>
      <c r="H37" s="357"/>
      <c r="I37" s="357"/>
      <c r="J37" s="357"/>
    </row>
    <row r="38" spans="1:10" ht="12.75">
      <c r="A38" s="694"/>
      <c r="B38" s="357"/>
      <c r="C38" s="357"/>
      <c r="D38" s="357"/>
      <c r="E38" s="357"/>
      <c r="F38" s="496"/>
      <c r="G38" s="695" t="s">
        <v>136</v>
      </c>
      <c r="H38" s="804"/>
      <c r="I38" s="804"/>
      <c r="J38" s="805"/>
    </row>
    <row r="39" spans="1:10" ht="12.75">
      <c r="A39" s="497"/>
      <c r="B39" s="384"/>
      <c r="C39" s="384"/>
      <c r="D39" s="384"/>
      <c r="E39" s="384"/>
      <c r="F39" s="385"/>
      <c r="G39" s="487" t="s">
        <v>569</v>
      </c>
      <c r="H39" s="847"/>
      <c r="I39" s="487" t="s">
        <v>584</v>
      </c>
      <c r="J39" s="848"/>
    </row>
    <row r="40" spans="1:10" ht="18" customHeight="1">
      <c r="A40" s="29">
        <v>211</v>
      </c>
      <c r="B40" s="826" t="s">
        <v>462</v>
      </c>
      <c r="C40" s="826"/>
      <c r="D40" s="826"/>
      <c r="E40" s="826"/>
      <c r="F40" s="827"/>
      <c r="G40" s="665">
        <f>+SUM(D32:E35)</f>
        <v>0</v>
      </c>
      <c r="H40" s="446"/>
      <c r="I40" s="668"/>
      <c r="J40" s="832"/>
    </row>
    <row r="41" spans="1:10" ht="18" customHeight="1">
      <c r="A41" s="29">
        <v>212</v>
      </c>
      <c r="B41" s="826" t="s">
        <v>420</v>
      </c>
      <c r="C41" s="826"/>
      <c r="D41" s="826"/>
      <c r="E41" s="826"/>
      <c r="F41" s="827"/>
      <c r="G41" s="665">
        <f>+G40-H36</f>
        <v>0</v>
      </c>
      <c r="H41" s="446"/>
      <c r="I41" s="668"/>
      <c r="J41" s="832"/>
    </row>
    <row r="42" spans="1:59" s="233" customFormat="1" ht="18" customHeight="1" thickBot="1">
      <c r="A42" s="28">
        <v>213</v>
      </c>
      <c r="B42" s="828" t="s">
        <v>560</v>
      </c>
      <c r="C42" s="828"/>
      <c r="D42" s="828"/>
      <c r="E42" s="828"/>
      <c r="F42" s="829"/>
      <c r="G42" s="840">
        <f>+G40-G41</f>
        <v>0</v>
      </c>
      <c r="H42" s="486"/>
      <c r="I42" s="678"/>
      <c r="J42" s="841"/>
      <c r="K42" s="247"/>
      <c r="L42" s="247"/>
      <c r="M42" s="247"/>
      <c r="N42" s="247"/>
      <c r="O42" s="247"/>
      <c r="P42" s="247"/>
      <c r="Q42" s="247"/>
      <c r="R42" s="247"/>
      <c r="S42" s="247"/>
      <c r="T42" s="247"/>
      <c r="U42" s="247"/>
      <c r="V42" s="247"/>
      <c r="W42" s="247"/>
      <c r="X42" s="247"/>
      <c r="Y42" s="247"/>
      <c r="Z42" s="247"/>
      <c r="AA42" s="247"/>
      <c r="AB42" s="247"/>
      <c r="AC42" s="247"/>
      <c r="AD42" s="247"/>
      <c r="AE42" s="247"/>
      <c r="AF42" s="247"/>
      <c r="AG42" s="247"/>
      <c r="AH42" s="247"/>
      <c r="AI42" s="247"/>
      <c r="AJ42" s="247"/>
      <c r="AK42" s="247"/>
      <c r="AL42" s="247"/>
      <c r="AM42" s="247"/>
      <c r="AN42" s="247"/>
      <c r="AO42" s="247"/>
      <c r="AP42" s="247"/>
      <c r="AQ42" s="247"/>
      <c r="AR42" s="247"/>
      <c r="AS42" s="247"/>
      <c r="AT42" s="247"/>
      <c r="AU42" s="247"/>
      <c r="AV42" s="247"/>
      <c r="AW42" s="247"/>
      <c r="AX42" s="247"/>
      <c r="AY42" s="247"/>
      <c r="AZ42" s="247"/>
      <c r="BA42" s="247"/>
      <c r="BB42" s="247"/>
      <c r="BC42" s="247"/>
      <c r="BD42" s="247"/>
      <c r="BE42" s="247"/>
      <c r="BF42" s="247"/>
      <c r="BG42" s="247"/>
    </row>
    <row r="43" spans="1:10" ht="10.5" customHeight="1">
      <c r="A43" s="781" t="s">
        <v>561</v>
      </c>
      <c r="B43" s="671"/>
      <c r="C43" s="671"/>
      <c r="D43" s="671"/>
      <c r="E43" s="671"/>
      <c r="F43" s="671"/>
      <c r="G43" s="671"/>
      <c r="H43" s="671"/>
      <c r="I43" s="671"/>
      <c r="J43" s="671"/>
    </row>
    <row r="44" spans="1:10" ht="21" customHeight="1">
      <c r="A44" s="782" t="s">
        <v>461</v>
      </c>
      <c r="B44" s="393"/>
      <c r="C44" s="393"/>
      <c r="D44" s="393"/>
      <c r="E44" s="393"/>
      <c r="F44" s="393"/>
      <c r="G44" s="393"/>
      <c r="H44" s="393"/>
      <c r="I44" s="393"/>
      <c r="J44" s="393"/>
    </row>
    <row r="45" spans="1:10" ht="12" customHeight="1">
      <c r="A45" s="777" t="str">
        <f>+DAP1!A44</f>
        <v>Formulář zpracovala ASPEKT HM, daňová, účetní a auditorská kancelář, Vodňanského 4, Praha 6-Břevnov, tel. 233 356 811</v>
      </c>
      <c r="B45" s="778"/>
      <c r="C45" s="778"/>
      <c r="D45" s="778"/>
      <c r="E45" s="778"/>
      <c r="F45" s="778"/>
      <c r="G45" s="778"/>
      <c r="H45" s="778"/>
      <c r="I45" s="778"/>
      <c r="J45" s="778"/>
    </row>
    <row r="46" spans="1:10" ht="12" customHeight="1">
      <c r="A46" s="658" t="s">
        <v>214</v>
      </c>
      <c r="B46" s="658"/>
      <c r="C46" s="658"/>
      <c r="D46" s="658"/>
      <c r="E46" s="658"/>
      <c r="F46" s="658"/>
      <c r="G46" s="658"/>
      <c r="H46" s="355"/>
      <c r="I46" s="355"/>
      <c r="J46" s="355"/>
    </row>
    <row r="47" spans="1:10" ht="12.75">
      <c r="A47" s="170"/>
      <c r="B47" s="170"/>
      <c r="C47" s="170"/>
      <c r="D47" s="170"/>
      <c r="E47" s="170"/>
      <c r="F47" s="170"/>
      <c r="G47" s="170"/>
      <c r="H47" s="170"/>
      <c r="I47" s="170"/>
      <c r="J47" s="170"/>
    </row>
    <row r="48" spans="1:10" ht="12.75">
      <c r="A48" s="170"/>
      <c r="B48" s="170"/>
      <c r="C48" s="170"/>
      <c r="D48" s="170"/>
      <c r="E48" s="170"/>
      <c r="F48" s="170"/>
      <c r="G48" s="170"/>
      <c r="H48" s="170"/>
      <c r="I48" s="170"/>
      <c r="J48" s="170"/>
    </row>
    <row r="49" spans="1:10" ht="12.75">
      <c r="A49" s="170"/>
      <c r="B49" s="170"/>
      <c r="C49" s="170"/>
      <c r="D49" s="170"/>
      <c r="E49" s="170"/>
      <c r="F49" s="170"/>
      <c r="G49" s="170"/>
      <c r="H49" s="170"/>
      <c r="I49" s="170"/>
      <c r="J49" s="170"/>
    </row>
    <row r="50" spans="1:10" ht="12.75">
      <c r="A50" s="170"/>
      <c r="B50" s="170"/>
      <c r="C50" s="170"/>
      <c r="D50" s="170"/>
      <c r="E50" s="170"/>
      <c r="F50" s="170"/>
      <c r="G50" s="170"/>
      <c r="H50" s="170"/>
      <c r="I50" s="170"/>
      <c r="J50" s="170"/>
    </row>
    <row r="51" spans="1:10" ht="12.75">
      <c r="A51" s="170"/>
      <c r="B51" s="170"/>
      <c r="C51" s="170"/>
      <c r="D51" s="170"/>
      <c r="E51" s="170"/>
      <c r="F51" s="170"/>
      <c r="G51" s="170"/>
      <c r="H51" s="170"/>
      <c r="I51" s="170"/>
      <c r="J51" s="170"/>
    </row>
    <row r="52" spans="1:10" ht="12.75">
      <c r="A52" s="170"/>
      <c r="B52" s="170"/>
      <c r="C52" s="170"/>
      <c r="D52" s="170"/>
      <c r="E52" s="170"/>
      <c r="F52" s="170"/>
      <c r="G52" s="170"/>
      <c r="H52" s="170"/>
      <c r="I52" s="170"/>
      <c r="J52" s="170"/>
    </row>
    <row r="53" spans="1:10" ht="12.75">
      <c r="A53" s="170"/>
      <c r="B53" s="170"/>
      <c r="C53" s="170"/>
      <c r="D53" s="170"/>
      <c r="E53" s="170"/>
      <c r="F53" s="170"/>
      <c r="G53" s="170"/>
      <c r="H53" s="170"/>
      <c r="I53" s="170"/>
      <c r="J53" s="170"/>
    </row>
    <row r="54" spans="1:10" ht="12.75">
      <c r="A54" s="170"/>
      <c r="B54" s="170"/>
      <c r="C54" s="170"/>
      <c r="D54" s="170"/>
      <c r="E54" s="170"/>
      <c r="F54" s="170"/>
      <c r="G54" s="170"/>
      <c r="H54" s="170"/>
      <c r="I54" s="170"/>
      <c r="J54" s="170"/>
    </row>
    <row r="55" spans="1:10" ht="12.75">
      <c r="A55" s="170"/>
      <c r="B55" s="170"/>
      <c r="C55" s="170"/>
      <c r="D55" s="170"/>
      <c r="E55" s="170"/>
      <c r="F55" s="170"/>
      <c r="G55" s="170"/>
      <c r="H55" s="170"/>
      <c r="I55" s="170"/>
      <c r="J55" s="170"/>
    </row>
    <row r="56" spans="1:10" ht="12.75">
      <c r="A56" s="170"/>
      <c r="B56" s="170"/>
      <c r="C56" s="170"/>
      <c r="D56" s="170"/>
      <c r="E56" s="170"/>
      <c r="F56" s="170"/>
      <c r="G56" s="170"/>
      <c r="H56" s="170"/>
      <c r="I56" s="170"/>
      <c r="J56" s="170"/>
    </row>
    <row r="57" spans="1:10" ht="12.75">
      <c r="A57" s="170"/>
      <c r="B57" s="170"/>
      <c r="C57" s="170"/>
      <c r="D57" s="170"/>
      <c r="E57" s="170"/>
      <c r="F57" s="170"/>
      <c r="G57" s="170"/>
      <c r="H57" s="170"/>
      <c r="I57" s="170"/>
      <c r="J57" s="170"/>
    </row>
    <row r="58" spans="1:10" ht="12.75">
      <c r="A58" s="170"/>
      <c r="B58" s="170"/>
      <c r="C58" s="170"/>
      <c r="D58" s="170"/>
      <c r="E58" s="170"/>
      <c r="F58" s="170"/>
      <c r="G58" s="170"/>
      <c r="H58" s="170"/>
      <c r="I58" s="170"/>
      <c r="J58" s="170"/>
    </row>
    <row r="59" spans="1:10" ht="12.75">
      <c r="A59" s="170"/>
      <c r="B59" s="170"/>
      <c r="C59" s="170"/>
      <c r="D59" s="170"/>
      <c r="E59" s="170"/>
      <c r="F59" s="170"/>
      <c r="G59" s="170"/>
      <c r="H59" s="170"/>
      <c r="I59" s="170"/>
      <c r="J59" s="170"/>
    </row>
    <row r="60" spans="1:10" ht="12.75">
      <c r="A60" s="170"/>
      <c r="B60" s="170"/>
      <c r="C60" s="170"/>
      <c r="D60" s="170"/>
      <c r="E60" s="170"/>
      <c r="F60" s="170"/>
      <c r="G60" s="170"/>
      <c r="H60" s="170"/>
      <c r="I60" s="170"/>
      <c r="J60" s="170"/>
    </row>
    <row r="61" spans="1:10" ht="12.75">
      <c r="A61" s="170"/>
      <c r="B61" s="170"/>
      <c r="C61" s="170"/>
      <c r="D61" s="170"/>
      <c r="E61" s="170"/>
      <c r="F61" s="170"/>
      <c r="G61" s="170"/>
      <c r="H61" s="170"/>
      <c r="I61" s="170"/>
      <c r="J61" s="170"/>
    </row>
    <row r="62" spans="1:10" ht="12.75">
      <c r="A62" s="170"/>
      <c r="B62" s="170"/>
      <c r="C62" s="170"/>
      <c r="D62" s="170"/>
      <c r="E62" s="170"/>
      <c r="F62" s="170"/>
      <c r="G62" s="170"/>
      <c r="H62" s="170"/>
      <c r="I62" s="170"/>
      <c r="J62" s="170"/>
    </row>
    <row r="63" spans="1:10" ht="12.75">
      <c r="A63" s="170"/>
      <c r="B63" s="170"/>
      <c r="C63" s="170"/>
      <c r="D63" s="170"/>
      <c r="E63" s="170"/>
      <c r="F63" s="170"/>
      <c r="G63" s="170"/>
      <c r="H63" s="170"/>
      <c r="I63" s="170"/>
      <c r="J63" s="170"/>
    </row>
    <row r="64" spans="1:10" ht="12.75">
      <c r="A64" s="170"/>
      <c r="B64" s="170"/>
      <c r="C64" s="170"/>
      <c r="D64" s="170"/>
      <c r="E64" s="170"/>
      <c r="F64" s="170"/>
      <c r="G64" s="170"/>
      <c r="H64" s="170"/>
      <c r="I64" s="170"/>
      <c r="J64" s="170"/>
    </row>
    <row r="65" s="170" customFormat="1" ht="12.75"/>
    <row r="66" s="170" customFormat="1" ht="12.75"/>
    <row r="67" s="170" customFormat="1" ht="12.75"/>
    <row r="68" s="170" customFormat="1" ht="12.75"/>
    <row r="69" s="170" customFormat="1" ht="12.75"/>
    <row r="70" s="170" customFormat="1" ht="12.75"/>
    <row r="71" s="170" customFormat="1" ht="12.75"/>
    <row r="72" s="170" customFormat="1" ht="12.75"/>
    <row r="73" s="170" customFormat="1" ht="12.75"/>
    <row r="74" s="170" customFormat="1" ht="12.75"/>
    <row r="75" s="170" customFormat="1" ht="12.75"/>
    <row r="76" s="170" customFormat="1" ht="12.75"/>
    <row r="77" s="170" customFormat="1" ht="12.75"/>
    <row r="78" s="170" customFormat="1" ht="12.75"/>
    <row r="79" s="170" customFormat="1" ht="12.75"/>
    <row r="80" s="170" customFormat="1" ht="12.75"/>
    <row r="81" s="170" customFormat="1" ht="12.75"/>
    <row r="82" s="170" customFormat="1" ht="12.75"/>
    <row r="83" s="170" customFormat="1" ht="12.75"/>
    <row r="84" s="170" customFormat="1" ht="12.75"/>
    <row r="85" s="170" customFormat="1" ht="12.75"/>
    <row r="86" s="170" customFormat="1" ht="12.75"/>
    <row r="87" s="170" customFormat="1" ht="12.75"/>
    <row r="88" s="170" customFormat="1" ht="12.75"/>
    <row r="89" s="170" customFormat="1" ht="12.75"/>
    <row r="90" s="170" customFormat="1" ht="12.75"/>
    <row r="91" s="170" customFormat="1" ht="12.75"/>
    <row r="92" s="170" customFormat="1" ht="12.75"/>
    <row r="93" s="170" customFormat="1" ht="12.75"/>
    <row r="94" s="170" customFormat="1" ht="12.75"/>
    <row r="95" s="170" customFormat="1" ht="12.75"/>
    <row r="96" s="170" customFormat="1" ht="12.75"/>
    <row r="97" s="170" customFormat="1" ht="12.75"/>
    <row r="98" s="170" customFormat="1" ht="12.75"/>
    <row r="99" s="170" customFormat="1" ht="12.75"/>
    <row r="100" s="170" customFormat="1" ht="12.75"/>
    <row r="101" s="170" customFormat="1" ht="12.75"/>
    <row r="102" s="170" customFormat="1" ht="12.75"/>
    <row r="103" s="170" customFormat="1" ht="12.75"/>
    <row r="104" s="170" customFormat="1" ht="12.75"/>
    <row r="105" s="170" customFormat="1" ht="12.75"/>
    <row r="106" s="170" customFormat="1" ht="12.75"/>
    <row r="107" s="170" customFormat="1" ht="12.75"/>
    <row r="108" s="170" customFormat="1" ht="12.75"/>
    <row r="109" s="170" customFormat="1" ht="12.75"/>
    <row r="110" s="170" customFormat="1" ht="12.75"/>
    <row r="111" s="170" customFormat="1" ht="12.75"/>
    <row r="112" s="170" customFormat="1" ht="12.75"/>
    <row r="113" s="170" customFormat="1" ht="12.75"/>
    <row r="114" s="170" customFormat="1" ht="12.75"/>
    <row r="115" s="170" customFormat="1" ht="12.75"/>
    <row r="116" s="170" customFormat="1" ht="12.75"/>
    <row r="117" s="170" customFormat="1" ht="12.75"/>
    <row r="118" s="170" customFormat="1" ht="12.75"/>
    <row r="119" s="170" customFormat="1" ht="12.75"/>
    <row r="120" s="170" customFormat="1" ht="12.75"/>
    <row r="121" s="170" customFormat="1" ht="12.75"/>
    <row r="122" s="170" customFormat="1" ht="12.75"/>
    <row r="123" s="170" customFormat="1" ht="12.75"/>
    <row r="124" s="170" customFormat="1" ht="12.75"/>
    <row r="125" s="170" customFormat="1" ht="12.75"/>
    <row r="126" s="170" customFormat="1" ht="12.75"/>
    <row r="127" s="170" customFormat="1" ht="12.75"/>
    <row r="128" s="170" customFormat="1" ht="12.75"/>
    <row r="129" s="170" customFormat="1" ht="12.75"/>
    <row r="130" s="170" customFormat="1" ht="12.75"/>
    <row r="131" s="170" customFormat="1" ht="12.75"/>
    <row r="132" s="170" customFormat="1" ht="12.75"/>
    <row r="133" s="170" customFormat="1" ht="12.75"/>
    <row r="134" s="170" customFormat="1" ht="12.75"/>
    <row r="135" s="170" customFormat="1" ht="12.75"/>
    <row r="136" s="170" customFormat="1" ht="12.75"/>
    <row r="137" s="170" customFormat="1" ht="12.75"/>
    <row r="138" s="170" customFormat="1" ht="12.75"/>
    <row r="139" s="170" customFormat="1" ht="12.75"/>
    <row r="140" s="170" customFormat="1" ht="12.75"/>
    <row r="141" s="170" customFormat="1" ht="12.75"/>
    <row r="142" s="170" customFormat="1" ht="12.75"/>
    <row r="143" s="170" customFormat="1" ht="12.75"/>
    <row r="144" s="170" customFormat="1" ht="12.75"/>
    <row r="145" s="170" customFormat="1" ht="12.75"/>
    <row r="146" s="170" customFormat="1" ht="12.75"/>
    <row r="147" s="170" customFormat="1" ht="12.75"/>
    <row r="148" s="170" customFormat="1" ht="12.75"/>
    <row r="149" s="170" customFormat="1" ht="12.75"/>
    <row r="150" s="170" customFormat="1" ht="12.75"/>
    <row r="151" s="170" customFormat="1" ht="12.75"/>
    <row r="152" s="170" customFormat="1" ht="12.75"/>
    <row r="153" s="170" customFormat="1" ht="12.75"/>
    <row r="154" s="170" customFormat="1" ht="12.75"/>
    <row r="155" s="170" customFormat="1" ht="12.75"/>
    <row r="156" s="170" customFormat="1" ht="12.75"/>
    <row r="157" s="170" customFormat="1" ht="12.75"/>
    <row r="158" s="170" customFormat="1" ht="12.75"/>
    <row r="159" s="170" customFormat="1" ht="12.75"/>
    <row r="160" s="170" customFormat="1" ht="12.75"/>
    <row r="161" s="170" customFormat="1" ht="12.75"/>
    <row r="162" s="170" customFormat="1" ht="12.75"/>
    <row r="163" s="170" customFormat="1" ht="12.75"/>
    <row r="164" s="170" customFormat="1" ht="12.75"/>
    <row r="165" s="170" customFormat="1" ht="12.75"/>
    <row r="166" s="170" customFormat="1" ht="12.75"/>
    <row r="167" s="170" customFormat="1" ht="12.75"/>
    <row r="168" s="170" customFormat="1" ht="12.75"/>
    <row r="169" s="170" customFormat="1" ht="12.75"/>
    <row r="170" s="170" customFormat="1" ht="12.75"/>
    <row r="171" s="170" customFormat="1" ht="12.75"/>
    <row r="172" s="170" customFormat="1" ht="12.75"/>
    <row r="173" s="170" customFormat="1" ht="12.75"/>
    <row r="174" s="170" customFormat="1" ht="12.75"/>
    <row r="175" s="170" customFormat="1" ht="12.75"/>
    <row r="176" s="170" customFormat="1" ht="12.75"/>
    <row r="177" s="170" customFormat="1" ht="12.75"/>
    <row r="178" s="170" customFormat="1" ht="12.75"/>
    <row r="179" s="170" customFormat="1" ht="12.75"/>
    <row r="180" s="170" customFormat="1" ht="12.75"/>
    <row r="181" s="170" customFormat="1" ht="12.75"/>
    <row r="182" s="170" customFormat="1" ht="12.75"/>
    <row r="183" s="170" customFormat="1" ht="12.75"/>
    <row r="184" s="170" customFormat="1" ht="12.75"/>
    <row r="185" s="170" customFormat="1" ht="12.75"/>
    <row r="186" s="170" customFormat="1" ht="12.75"/>
    <row r="187" s="170" customFormat="1" ht="12.75"/>
    <row r="188" s="170" customFormat="1" ht="12.75"/>
    <row r="189" s="170" customFormat="1" ht="12.75"/>
    <row r="190" s="170" customFormat="1" ht="12.75"/>
    <row r="191" s="170" customFormat="1" ht="12.75"/>
    <row r="192" s="170" customFormat="1" ht="12.75"/>
    <row r="193" s="170" customFormat="1" ht="12.75"/>
    <row r="194" s="170" customFormat="1" ht="12.75"/>
    <row r="195" s="170" customFormat="1" ht="12.75"/>
    <row r="196" s="170" customFormat="1" ht="12.75"/>
    <row r="197" s="170" customFormat="1" ht="12.75"/>
    <row r="198" s="170" customFormat="1" ht="12.75"/>
    <row r="199" s="170" customFormat="1" ht="12.75"/>
    <row r="200" s="170" customFormat="1" ht="12.75"/>
    <row r="201" s="170" customFormat="1" ht="12.75"/>
    <row r="202" s="170" customFormat="1" ht="12.75"/>
    <row r="203" s="170" customFormat="1" ht="12.75"/>
    <row r="204" s="170" customFormat="1" ht="12.75"/>
    <row r="205" s="170" customFormat="1" ht="12.75"/>
    <row r="206" s="170" customFormat="1" ht="12.75"/>
    <row r="207" s="170" customFormat="1" ht="12.75"/>
    <row r="208" s="170" customFormat="1" ht="12.75"/>
    <row r="209" s="170" customFormat="1" ht="12.75"/>
    <row r="210" s="170" customFormat="1" ht="12.75"/>
    <row r="211" s="170" customFormat="1" ht="12.75"/>
    <row r="212" s="170" customFormat="1" ht="12.75"/>
    <row r="213" s="170" customFormat="1" ht="12.75"/>
    <row r="214" s="170" customFormat="1" ht="12.75"/>
    <row r="215" s="170" customFormat="1" ht="12.75"/>
    <row r="216" s="170" customFormat="1" ht="12.75"/>
    <row r="217" s="170" customFormat="1" ht="12.75"/>
    <row r="218" s="170" customFormat="1" ht="12.75"/>
    <row r="219" s="170" customFormat="1" ht="12.75"/>
    <row r="220" s="170" customFormat="1" ht="12.75"/>
    <row r="221" s="170" customFormat="1" ht="12.75"/>
    <row r="222" s="170" customFormat="1" ht="12.75"/>
    <row r="223" s="170" customFormat="1" ht="12.75"/>
    <row r="224" s="170" customFormat="1" ht="12.75"/>
    <row r="225" s="170" customFormat="1" ht="12.75"/>
    <row r="226" s="170" customFormat="1" ht="12.75"/>
    <row r="227" s="170" customFormat="1" ht="12.75"/>
    <row r="228" s="170" customFormat="1" ht="12.75"/>
    <row r="229" s="170" customFormat="1" ht="12.75"/>
  </sheetData>
  <sheetProtection password="EF65" sheet="1" objects="1" scenarios="1"/>
  <mergeCells count="104">
    <mergeCell ref="A30:C30"/>
    <mergeCell ref="D29:I29"/>
    <mergeCell ref="A29:C29"/>
    <mergeCell ref="A31:C31"/>
    <mergeCell ref="D30:E30"/>
    <mergeCell ref="D31:E31"/>
    <mergeCell ref="A36:C36"/>
    <mergeCell ref="B32:C32"/>
    <mergeCell ref="B33:C33"/>
    <mergeCell ref="B34:C34"/>
    <mergeCell ref="B35:C35"/>
    <mergeCell ref="D34:E34"/>
    <mergeCell ref="D35:E35"/>
    <mergeCell ref="H36:I36"/>
    <mergeCell ref="F36:G36"/>
    <mergeCell ref="D36:E36"/>
    <mergeCell ref="H34:I34"/>
    <mergeCell ref="H35:I35"/>
    <mergeCell ref="F32:G32"/>
    <mergeCell ref="F33:G33"/>
    <mergeCell ref="F34:G34"/>
    <mergeCell ref="F35:G35"/>
    <mergeCell ref="A37:J37"/>
    <mergeCell ref="B40:F40"/>
    <mergeCell ref="A38:F39"/>
    <mergeCell ref="H30:I30"/>
    <mergeCell ref="H31:I31"/>
    <mergeCell ref="H32:I32"/>
    <mergeCell ref="H33:I33"/>
    <mergeCell ref="G38:J38"/>
    <mergeCell ref="G39:H39"/>
    <mergeCell ref="I39:J39"/>
    <mergeCell ref="G41:H41"/>
    <mergeCell ref="I41:J41"/>
    <mergeCell ref="G42:H42"/>
    <mergeCell ref="I42:J42"/>
    <mergeCell ref="B24:F24"/>
    <mergeCell ref="B25:F25"/>
    <mergeCell ref="A26:J26"/>
    <mergeCell ref="G24:H24"/>
    <mergeCell ref="I24:J24"/>
    <mergeCell ref="G25:H25"/>
    <mergeCell ref="I25:J25"/>
    <mergeCell ref="B41:F41"/>
    <mergeCell ref="B42:F42"/>
    <mergeCell ref="A27:J27"/>
    <mergeCell ref="A28:J28"/>
    <mergeCell ref="D32:E32"/>
    <mergeCell ref="D33:E33"/>
    <mergeCell ref="G40:H40"/>
    <mergeCell ref="I40:J40"/>
    <mergeCell ref="F30:G30"/>
    <mergeCell ref="F31:G31"/>
    <mergeCell ref="B20:F20"/>
    <mergeCell ref="B21:F21"/>
    <mergeCell ref="B22:F22"/>
    <mergeCell ref="B23:F23"/>
    <mergeCell ref="G20:H20"/>
    <mergeCell ref="I20:J20"/>
    <mergeCell ref="G23:H23"/>
    <mergeCell ref="I23:J23"/>
    <mergeCell ref="G21:H21"/>
    <mergeCell ref="I21:J21"/>
    <mergeCell ref="G22:H22"/>
    <mergeCell ref="I22:J22"/>
    <mergeCell ref="B11:F11"/>
    <mergeCell ref="B12:F12"/>
    <mergeCell ref="A16:C16"/>
    <mergeCell ref="A14:J14"/>
    <mergeCell ref="A15:J15"/>
    <mergeCell ref="G11:H11"/>
    <mergeCell ref="I11:J11"/>
    <mergeCell ref="G12:H12"/>
    <mergeCell ref="I12:J12"/>
    <mergeCell ref="A13:J13"/>
    <mergeCell ref="G18:J18"/>
    <mergeCell ref="F16:I16"/>
    <mergeCell ref="A17:J17"/>
    <mergeCell ref="A18:F19"/>
    <mergeCell ref="I1:J1"/>
    <mergeCell ref="G1:H1"/>
    <mergeCell ref="A1:F1"/>
    <mergeCell ref="A2:G2"/>
    <mergeCell ref="H2:J2"/>
    <mergeCell ref="A46:J46"/>
    <mergeCell ref="B9:F9"/>
    <mergeCell ref="B10:F10"/>
    <mergeCell ref="A4:J4"/>
    <mergeCell ref="A5:J5"/>
    <mergeCell ref="A6:J6"/>
    <mergeCell ref="A7:F8"/>
    <mergeCell ref="G7:J7"/>
    <mergeCell ref="G8:H8"/>
    <mergeCell ref="I8:J8"/>
    <mergeCell ref="A45:J45"/>
    <mergeCell ref="A3:J3"/>
    <mergeCell ref="A43:J43"/>
    <mergeCell ref="A44:J44"/>
    <mergeCell ref="G9:H9"/>
    <mergeCell ref="I9:J9"/>
    <mergeCell ref="G10:H10"/>
    <mergeCell ref="I10:J10"/>
    <mergeCell ref="G19:H19"/>
    <mergeCell ref="I19:J19"/>
  </mergeCells>
  <printOptions horizontalCentered="1" verticalCentered="1"/>
  <pageMargins left="0.3937007874015748" right="0.3937007874015748" top="0.5905511811023623" bottom="0.3937007874015748" header="0.5118110236220472" footer="0.5118110236220472"/>
  <pageSetup fitToHeight="1" fitToWidth="1" horizontalDpi="300" verticalDpi="300" orientation="portrait" paperSize="9" r:id="rId1"/>
</worksheet>
</file>

<file path=xl/worksheets/sheet11.xml><?xml version="1.0" encoding="utf-8"?>
<worksheet xmlns="http://schemas.openxmlformats.org/spreadsheetml/2006/main" xmlns:r="http://schemas.openxmlformats.org/officeDocument/2006/relationships">
  <dimension ref="A1:A48"/>
  <sheetViews>
    <sheetView workbookViewId="0" topLeftCell="A1">
      <selection activeCell="A1" sqref="A1"/>
    </sheetView>
  </sheetViews>
  <sheetFormatPr defaultColWidth="9.140625" defaultRowHeight="12.75"/>
  <cols>
    <col min="1" max="1" width="98.28125" style="170" customWidth="1"/>
    <col min="2" max="22" width="9.140625" style="45" customWidth="1"/>
    <col min="23" max="16384" width="9.140625" style="170" customWidth="1"/>
  </cols>
  <sheetData>
    <row r="1" ht="19.5" customHeight="1">
      <c r="A1" s="298"/>
    </row>
    <row r="2" ht="19.5" customHeight="1">
      <c r="A2" s="299"/>
    </row>
    <row r="3" ht="19.5" customHeight="1">
      <c r="A3" s="299"/>
    </row>
    <row r="4" ht="19.5" customHeight="1">
      <c r="A4" s="299"/>
    </row>
    <row r="5" ht="19.5" customHeight="1">
      <c r="A5" s="299"/>
    </row>
    <row r="6" ht="19.5" customHeight="1">
      <c r="A6" s="299"/>
    </row>
    <row r="7" ht="19.5" customHeight="1">
      <c r="A7" s="299"/>
    </row>
    <row r="8" ht="19.5" customHeight="1">
      <c r="A8" s="299"/>
    </row>
    <row r="9" ht="19.5" customHeight="1">
      <c r="A9" s="299"/>
    </row>
    <row r="10" ht="19.5" customHeight="1">
      <c r="A10" s="299"/>
    </row>
    <row r="11" ht="19.5" customHeight="1">
      <c r="A11" s="299"/>
    </row>
    <row r="12" ht="19.5" customHeight="1">
      <c r="A12" s="299"/>
    </row>
    <row r="13" ht="19.5" customHeight="1">
      <c r="A13" s="299"/>
    </row>
    <row r="14" ht="19.5" customHeight="1">
      <c r="A14" s="299"/>
    </row>
    <row r="15" ht="19.5" customHeight="1">
      <c r="A15" s="299"/>
    </row>
    <row r="16" ht="19.5" customHeight="1">
      <c r="A16" s="299"/>
    </row>
    <row r="17" ht="19.5" customHeight="1">
      <c r="A17" s="299"/>
    </row>
    <row r="18" ht="19.5" customHeight="1">
      <c r="A18" s="299"/>
    </row>
    <row r="19" ht="19.5" customHeight="1">
      <c r="A19" s="299"/>
    </row>
    <row r="20" ht="19.5" customHeight="1">
      <c r="A20" s="299"/>
    </row>
    <row r="21" ht="19.5" customHeight="1">
      <c r="A21" s="299"/>
    </row>
    <row r="22" ht="19.5" customHeight="1">
      <c r="A22" s="299"/>
    </row>
    <row r="23" ht="19.5" customHeight="1">
      <c r="A23" s="299"/>
    </row>
    <row r="24" ht="19.5" customHeight="1">
      <c r="A24" s="299"/>
    </row>
    <row r="25" ht="19.5" customHeight="1">
      <c r="A25" s="299"/>
    </row>
    <row r="26" ht="19.5" customHeight="1">
      <c r="A26" s="299"/>
    </row>
    <row r="27" ht="19.5" customHeight="1">
      <c r="A27" s="299"/>
    </row>
    <row r="28" ht="19.5" customHeight="1">
      <c r="A28" s="299"/>
    </row>
    <row r="29" ht="19.5" customHeight="1">
      <c r="A29" s="299"/>
    </row>
    <row r="30" ht="19.5" customHeight="1">
      <c r="A30" s="299"/>
    </row>
    <row r="31" ht="19.5" customHeight="1">
      <c r="A31" s="299"/>
    </row>
    <row r="32" ht="19.5" customHeight="1">
      <c r="A32" s="299"/>
    </row>
    <row r="33" ht="19.5" customHeight="1">
      <c r="A33" s="299"/>
    </row>
    <row r="34" ht="19.5" customHeight="1">
      <c r="A34" s="299"/>
    </row>
    <row r="35" ht="19.5" customHeight="1">
      <c r="A35" s="300" t="s">
        <v>215</v>
      </c>
    </row>
    <row r="36" ht="12.75">
      <c r="A36" s="45"/>
    </row>
    <row r="37" ht="12.75">
      <c r="A37" s="45"/>
    </row>
    <row r="38" ht="12.75">
      <c r="A38" s="45"/>
    </row>
    <row r="39" ht="12.75">
      <c r="A39" s="45"/>
    </row>
    <row r="40" ht="12.75">
      <c r="A40" s="45"/>
    </row>
    <row r="41" ht="12.75">
      <c r="A41" s="45"/>
    </row>
    <row r="42" ht="12.75">
      <c r="A42" s="45"/>
    </row>
    <row r="43" ht="12.75">
      <c r="A43" s="45"/>
    </row>
    <row r="44" ht="12.75">
      <c r="A44" s="45"/>
    </row>
    <row r="45" ht="12.75">
      <c r="A45" s="45"/>
    </row>
    <row r="46" ht="12.75">
      <c r="A46" s="45"/>
    </row>
    <row r="47" ht="12.75">
      <c r="A47" s="45"/>
    </row>
    <row r="48" ht="12.75">
      <c r="A48" s="45"/>
    </row>
    <row r="49" s="45" customFormat="1" ht="12.75"/>
    <row r="50" s="45" customFormat="1" ht="12.75"/>
    <row r="51" s="45" customFormat="1" ht="12.75"/>
    <row r="52" s="45" customFormat="1" ht="12.75"/>
    <row r="53" s="45" customFormat="1" ht="12.75"/>
    <row r="54" s="45" customFormat="1" ht="12.75"/>
    <row r="55" s="45" customFormat="1" ht="12.75"/>
    <row r="56" s="45" customFormat="1" ht="12.75"/>
    <row r="57" s="45" customFormat="1" ht="12.75"/>
    <row r="58" s="45" customFormat="1" ht="12.75"/>
    <row r="59" s="45" customFormat="1" ht="12.75"/>
    <row r="60" s="45" customFormat="1" ht="12.75"/>
    <row r="61" s="45" customFormat="1" ht="12.75"/>
    <row r="62" s="45" customFormat="1" ht="12.75"/>
    <row r="63" s="45" customFormat="1" ht="12.75"/>
    <row r="64" s="45" customFormat="1" ht="12.75"/>
    <row r="65" s="45" customFormat="1" ht="12.75"/>
    <row r="66" s="45" customFormat="1" ht="12.75"/>
    <row r="67" s="45" customFormat="1" ht="12.75"/>
    <row r="68" s="45" customFormat="1" ht="12.75"/>
    <row r="69" s="45" customFormat="1" ht="12.75"/>
    <row r="70" s="45" customFormat="1" ht="12.75"/>
    <row r="71" s="45" customFormat="1" ht="12.75"/>
    <row r="72" s="45" customFormat="1" ht="12.75"/>
    <row r="73" s="45" customFormat="1" ht="12.75"/>
    <row r="74" s="45" customFormat="1" ht="12.75"/>
    <row r="75" s="45" customFormat="1" ht="12.75"/>
    <row r="76" s="45" customFormat="1" ht="12.75"/>
    <row r="77" s="45" customFormat="1" ht="12.75"/>
    <row r="78" s="45" customFormat="1" ht="12.75"/>
    <row r="79" s="45" customFormat="1" ht="12.75"/>
    <row r="80" s="45" customFormat="1" ht="12.75"/>
    <row r="81" s="45" customFormat="1" ht="12.75"/>
    <row r="82" s="45" customFormat="1" ht="12.75"/>
    <row r="83" s="45" customFormat="1" ht="12.75"/>
    <row r="84" s="45" customFormat="1" ht="12.75"/>
    <row r="85" s="45" customFormat="1" ht="12.75"/>
    <row r="86" s="45" customFormat="1" ht="12.75"/>
    <row r="87" s="45" customFormat="1" ht="12.75"/>
    <row r="88" s="45" customFormat="1" ht="12.75"/>
    <row r="89" s="45" customFormat="1" ht="12.75"/>
    <row r="90" s="45" customFormat="1" ht="12.75"/>
    <row r="91" s="45" customFormat="1" ht="12.75"/>
  </sheetData>
  <sheetProtection password="EF65" sheet="1" objects="1" scenarios="1"/>
  <printOptions horizontalCentered="1" verticalCentered="1"/>
  <pageMargins left="0.3937007874015748" right="0.3937007874015748" top="0.3937007874015748" bottom="0.3937007874015748" header="0.5118110236220472" footer="0.5118110236220472"/>
  <pageSetup horizontalDpi="300" verticalDpi="300" orientation="portrait" paperSize="9" r:id="rId1"/>
</worksheet>
</file>

<file path=xl/worksheets/sheet12.xml><?xml version="1.0" encoding="utf-8"?>
<worksheet xmlns="http://schemas.openxmlformats.org/spreadsheetml/2006/main" xmlns:r="http://schemas.openxmlformats.org/officeDocument/2006/relationships">
  <dimension ref="A1:AV32"/>
  <sheetViews>
    <sheetView workbookViewId="0" topLeftCell="A1">
      <selection activeCell="A1" sqref="A1"/>
    </sheetView>
  </sheetViews>
  <sheetFormatPr defaultColWidth="9.140625" defaultRowHeight="12.75"/>
  <cols>
    <col min="1" max="1" width="96.7109375" style="0" customWidth="1"/>
    <col min="2" max="48" width="9.140625" style="170" customWidth="1"/>
  </cols>
  <sheetData>
    <row r="1" ht="12.75">
      <c r="A1" s="211" t="s">
        <v>180</v>
      </c>
    </row>
    <row r="2" ht="30" customHeight="1">
      <c r="A2" s="246" t="s">
        <v>52</v>
      </c>
    </row>
    <row r="3" ht="107.25" customHeight="1">
      <c r="A3" s="236" t="s">
        <v>46</v>
      </c>
    </row>
    <row r="4" spans="1:48" s="212" customFormat="1" ht="30" customHeight="1">
      <c r="A4" s="244" t="s">
        <v>118</v>
      </c>
      <c r="B4" s="245"/>
      <c r="C4" s="245"/>
      <c r="D4" s="245"/>
      <c r="E4" s="245"/>
      <c r="F4" s="245"/>
      <c r="G4" s="245"/>
      <c r="H4" s="245"/>
      <c r="I4" s="245"/>
      <c r="J4" s="245"/>
      <c r="K4" s="245"/>
      <c r="L4" s="245"/>
      <c r="M4" s="245"/>
      <c r="N4" s="245"/>
      <c r="O4" s="245"/>
      <c r="P4" s="245"/>
      <c r="Q4" s="245"/>
      <c r="R4" s="245"/>
      <c r="S4" s="245"/>
      <c r="T4" s="245"/>
      <c r="U4" s="245"/>
      <c r="V4" s="245"/>
      <c r="W4" s="245"/>
      <c r="X4" s="245"/>
      <c r="Y4" s="245"/>
      <c r="Z4" s="245"/>
      <c r="AA4" s="245"/>
      <c r="AB4" s="245"/>
      <c r="AC4" s="245"/>
      <c r="AD4" s="245"/>
      <c r="AE4" s="245"/>
      <c r="AF4" s="245"/>
      <c r="AG4" s="245"/>
      <c r="AH4" s="245"/>
      <c r="AI4" s="245"/>
      <c r="AJ4" s="245"/>
      <c r="AK4" s="245"/>
      <c r="AL4" s="245"/>
      <c r="AM4" s="245"/>
      <c r="AN4" s="245"/>
      <c r="AO4" s="245"/>
      <c r="AP4" s="245"/>
      <c r="AQ4" s="245"/>
      <c r="AR4" s="245"/>
      <c r="AS4" s="245"/>
      <c r="AT4" s="245"/>
      <c r="AU4" s="245"/>
      <c r="AV4" s="245"/>
    </row>
    <row r="5" spans="1:48" s="212" customFormat="1" ht="30" customHeight="1">
      <c r="A5" s="244" t="s">
        <v>70</v>
      </c>
      <c r="B5" s="245"/>
      <c r="C5" s="245"/>
      <c r="D5" s="245"/>
      <c r="E5" s="245"/>
      <c r="F5" s="245"/>
      <c r="G5" s="245"/>
      <c r="H5" s="245"/>
      <c r="I5" s="245"/>
      <c r="J5" s="245"/>
      <c r="K5" s="245"/>
      <c r="L5" s="245"/>
      <c r="M5" s="245"/>
      <c r="N5" s="245"/>
      <c r="O5" s="245"/>
      <c r="P5" s="245"/>
      <c r="Q5" s="245"/>
      <c r="R5" s="245"/>
      <c r="S5" s="245"/>
      <c r="T5" s="245"/>
      <c r="U5" s="245"/>
      <c r="V5" s="245"/>
      <c r="W5" s="245"/>
      <c r="X5" s="245"/>
      <c r="Y5" s="245"/>
      <c r="Z5" s="245"/>
      <c r="AA5" s="245"/>
      <c r="AB5" s="245"/>
      <c r="AC5" s="245"/>
      <c r="AD5" s="245"/>
      <c r="AE5" s="245"/>
      <c r="AF5" s="245"/>
      <c r="AG5" s="245"/>
      <c r="AH5" s="245"/>
      <c r="AI5" s="245"/>
      <c r="AJ5" s="245"/>
      <c r="AK5" s="245"/>
      <c r="AL5" s="245"/>
      <c r="AM5" s="245"/>
      <c r="AN5" s="245"/>
      <c r="AO5" s="245"/>
      <c r="AP5" s="245"/>
      <c r="AQ5" s="245"/>
      <c r="AR5" s="245"/>
      <c r="AS5" s="245"/>
      <c r="AT5" s="245"/>
      <c r="AU5" s="245"/>
      <c r="AV5" s="245"/>
    </row>
    <row r="6" ht="33.75">
      <c r="A6" s="235" t="s">
        <v>182</v>
      </c>
    </row>
    <row r="7" ht="22.5">
      <c r="A7" s="235" t="s">
        <v>149</v>
      </c>
    </row>
    <row r="8" ht="33.75">
      <c r="A8" s="235" t="s">
        <v>150</v>
      </c>
    </row>
    <row r="9" ht="22.5">
      <c r="A9" s="235" t="s">
        <v>151</v>
      </c>
    </row>
    <row r="10" ht="39.75" customHeight="1">
      <c r="A10" s="244" t="s">
        <v>181</v>
      </c>
    </row>
    <row r="11" ht="45">
      <c r="A11" s="235" t="s">
        <v>119</v>
      </c>
    </row>
    <row r="12" ht="22.5">
      <c r="A12" s="236" t="s">
        <v>412</v>
      </c>
    </row>
    <row r="13" ht="15" customHeight="1">
      <c r="A13" s="236"/>
    </row>
    <row r="14" ht="45">
      <c r="A14" s="235" t="s">
        <v>144</v>
      </c>
    </row>
    <row r="15" ht="12.75">
      <c r="A15" s="236" t="s">
        <v>413</v>
      </c>
    </row>
    <row r="16" ht="12.75">
      <c r="A16" s="236" t="s">
        <v>451</v>
      </c>
    </row>
    <row r="17" ht="39.75" customHeight="1">
      <c r="A17" s="246" t="s">
        <v>440</v>
      </c>
    </row>
    <row r="18" ht="49.5" customHeight="1">
      <c r="A18" s="248" t="s">
        <v>439</v>
      </c>
    </row>
    <row r="19" ht="22.5">
      <c r="A19" s="235" t="s">
        <v>165</v>
      </c>
    </row>
    <row r="20" ht="67.5" customHeight="1">
      <c r="A20" s="235" t="s">
        <v>51</v>
      </c>
    </row>
    <row r="21" ht="36.75" customHeight="1">
      <c r="A21" s="237" t="s">
        <v>504</v>
      </c>
    </row>
    <row r="22" ht="12.75">
      <c r="A22" s="170"/>
    </row>
    <row r="23" ht="12.75">
      <c r="A23" s="170"/>
    </row>
    <row r="24" ht="12.75">
      <c r="A24" s="170"/>
    </row>
    <row r="25" ht="12.75">
      <c r="A25" s="170"/>
    </row>
    <row r="26" ht="12.75">
      <c r="A26" s="170"/>
    </row>
    <row r="27" ht="12.75">
      <c r="A27" s="170"/>
    </row>
    <row r="28" ht="12.75">
      <c r="A28" s="170"/>
    </row>
    <row r="29" ht="12.75">
      <c r="A29" s="170"/>
    </row>
    <row r="30" ht="12.75">
      <c r="A30" s="170"/>
    </row>
    <row r="31" ht="12.75">
      <c r="A31" s="170"/>
    </row>
    <row r="32" ht="12.75">
      <c r="A32" s="170"/>
    </row>
    <row r="33" s="170" customFormat="1" ht="12.75"/>
    <row r="34" s="170" customFormat="1" ht="12.75"/>
    <row r="35" s="170" customFormat="1" ht="12.75"/>
    <row r="36" s="170" customFormat="1" ht="12.75"/>
    <row r="37" s="170" customFormat="1" ht="12.75"/>
    <row r="38" s="170" customFormat="1" ht="12.75"/>
    <row r="39" s="170" customFormat="1" ht="12.75"/>
    <row r="40" s="170" customFormat="1" ht="12.75"/>
    <row r="41" s="170" customFormat="1" ht="12.75"/>
    <row r="42" s="170" customFormat="1" ht="12.75"/>
    <row r="43" s="170" customFormat="1" ht="12.75"/>
    <row r="44" s="170" customFormat="1" ht="12.75"/>
    <row r="45" s="170" customFormat="1" ht="12.75"/>
    <row r="46" s="170" customFormat="1" ht="12.75"/>
    <row r="47" s="170" customFormat="1" ht="12.75"/>
    <row r="48" s="170" customFormat="1" ht="12.75"/>
    <row r="49" s="170" customFormat="1" ht="12.75"/>
    <row r="50" s="170" customFormat="1" ht="12.75"/>
    <row r="51" s="170" customFormat="1" ht="12.75"/>
    <row r="52" s="170" customFormat="1" ht="12.75"/>
    <row r="53" s="170" customFormat="1" ht="12.75"/>
    <row r="54" s="170" customFormat="1" ht="12.75"/>
    <row r="55" s="170" customFormat="1" ht="12.75"/>
    <row r="56" s="170" customFormat="1" ht="12.75"/>
    <row r="57" s="170" customFormat="1" ht="12.75"/>
    <row r="58" s="170" customFormat="1" ht="12.75"/>
    <row r="59" s="170" customFormat="1" ht="12.75"/>
    <row r="60" s="170" customFormat="1" ht="12.75"/>
    <row r="61" s="170" customFormat="1" ht="12.75"/>
    <row r="62" s="170" customFormat="1" ht="12.75"/>
    <row r="63" s="170" customFormat="1" ht="12.75"/>
    <row r="64" s="170" customFormat="1" ht="12.75"/>
    <row r="65" s="170" customFormat="1" ht="12.75"/>
    <row r="66" s="170" customFormat="1" ht="12.75"/>
    <row r="67" s="170" customFormat="1" ht="12.75"/>
    <row r="68" s="170" customFormat="1" ht="12.75"/>
    <row r="69" s="170" customFormat="1" ht="12.75"/>
    <row r="70" s="170" customFormat="1" ht="12.75"/>
    <row r="71" s="170" customFormat="1" ht="12.75"/>
    <row r="72" s="170" customFormat="1" ht="12.75"/>
    <row r="73" s="170" customFormat="1" ht="12.75"/>
    <row r="74" s="170" customFormat="1" ht="12.75"/>
    <row r="75" s="170" customFormat="1" ht="12.75"/>
    <row r="76" s="170" customFormat="1" ht="12.75"/>
    <row r="77" s="170" customFormat="1" ht="12.75"/>
    <row r="78" s="170" customFormat="1" ht="12.75"/>
    <row r="79" s="170" customFormat="1" ht="12.75"/>
    <row r="80" s="170" customFormat="1" ht="12.75"/>
    <row r="81" s="170" customFormat="1" ht="12.75"/>
    <row r="82" s="170" customFormat="1" ht="12.75"/>
    <row r="83" s="170" customFormat="1" ht="12.75"/>
    <row r="84" s="170" customFormat="1" ht="12.75"/>
    <row r="85" s="170" customFormat="1" ht="12.75"/>
    <row r="86" s="170" customFormat="1" ht="12.75"/>
    <row r="87" s="170" customFormat="1" ht="12.75"/>
    <row r="88" s="170" customFormat="1" ht="12.75"/>
    <row r="89" s="170" customFormat="1" ht="12.75"/>
    <row r="90" s="170" customFormat="1" ht="12.75"/>
    <row r="91" s="170" customFormat="1" ht="12.75"/>
    <row r="92" s="170" customFormat="1" ht="12.75"/>
    <row r="93" s="170" customFormat="1" ht="12.75"/>
    <row r="94" s="170" customFormat="1" ht="12.75"/>
    <row r="95" s="170" customFormat="1" ht="12.75"/>
    <row r="96" s="170" customFormat="1" ht="12.75"/>
    <row r="97" s="170" customFormat="1" ht="12.75"/>
    <row r="98" s="170" customFormat="1" ht="12.75"/>
    <row r="99" s="170" customFormat="1" ht="12.75"/>
    <row r="100" s="170" customFormat="1" ht="12.75"/>
    <row r="101" s="170" customFormat="1" ht="12.75"/>
    <row r="102" s="170" customFormat="1" ht="12.75"/>
    <row r="103" s="170" customFormat="1" ht="12.75"/>
    <row r="104" s="170" customFormat="1" ht="12.75"/>
    <row r="105" s="170" customFormat="1" ht="12.75"/>
    <row r="106" s="170" customFormat="1" ht="12.75"/>
    <row r="107" s="170" customFormat="1" ht="12.75"/>
    <row r="108" s="170" customFormat="1" ht="12.75"/>
    <row r="109" s="170" customFormat="1" ht="12.75"/>
    <row r="110" s="170" customFormat="1" ht="12.75"/>
    <row r="111" s="170" customFormat="1" ht="12.75"/>
    <row r="112" s="170" customFormat="1" ht="12.75"/>
    <row r="113" s="170" customFormat="1" ht="12.75"/>
    <row r="114" s="170" customFormat="1" ht="12.75"/>
    <row r="115" s="170" customFormat="1" ht="12.75"/>
    <row r="116" s="170" customFormat="1" ht="12.75"/>
    <row r="117" s="170" customFormat="1" ht="12.75"/>
    <row r="118" s="170" customFormat="1" ht="12.75"/>
    <row r="119" s="170" customFormat="1" ht="12.75"/>
    <row r="120" s="170" customFormat="1" ht="12.75"/>
    <row r="121" s="170" customFormat="1" ht="12.75"/>
    <row r="122" s="170" customFormat="1" ht="12.75"/>
    <row r="123" s="170" customFormat="1" ht="12.75"/>
    <row r="124" s="170" customFormat="1" ht="12.75"/>
    <row r="125" s="170" customFormat="1" ht="12.75"/>
    <row r="126" s="170" customFormat="1" ht="12.75"/>
    <row r="127" s="170" customFormat="1" ht="12.75"/>
    <row r="128" s="170" customFormat="1" ht="12.75"/>
    <row r="129" s="170" customFormat="1" ht="12.75"/>
    <row r="130" s="170" customFormat="1" ht="12.75"/>
    <row r="131" s="170" customFormat="1" ht="12.75"/>
    <row r="132" s="170" customFormat="1" ht="12.75"/>
    <row r="133" s="170" customFormat="1" ht="12.75"/>
    <row r="134" s="170" customFormat="1" ht="12.75"/>
    <row r="135" s="170" customFormat="1" ht="12.75"/>
    <row r="136" s="170" customFormat="1" ht="12.75"/>
    <row r="137" s="170" customFormat="1" ht="12.75"/>
    <row r="138" s="170" customFormat="1" ht="12.75"/>
    <row r="139" s="170" customFormat="1" ht="12.75"/>
    <row r="140" s="170" customFormat="1" ht="12.75"/>
    <row r="141" s="170" customFormat="1" ht="12.75"/>
    <row r="142" s="170" customFormat="1" ht="12.75"/>
    <row r="143" s="170" customFormat="1" ht="12.75"/>
    <row r="144" s="170" customFormat="1" ht="12.75"/>
    <row r="145" s="170" customFormat="1" ht="12.75"/>
    <row r="146" s="170" customFormat="1" ht="12.75"/>
    <row r="147" s="170" customFormat="1" ht="12.75"/>
    <row r="148" s="170" customFormat="1" ht="12.75"/>
    <row r="149" s="170" customFormat="1" ht="12.75"/>
    <row r="150" s="170" customFormat="1" ht="12.75"/>
    <row r="151" s="170" customFormat="1" ht="12.75"/>
    <row r="152" s="170" customFormat="1" ht="12.75"/>
    <row r="153" s="170" customFormat="1" ht="12.75"/>
    <row r="154" s="170" customFormat="1" ht="12.75"/>
    <row r="155" s="170" customFormat="1" ht="12.75"/>
    <row r="156" s="170" customFormat="1" ht="12.75"/>
    <row r="157" s="170" customFormat="1" ht="12.75"/>
    <row r="158" s="170" customFormat="1" ht="12.75"/>
    <row r="159" s="170" customFormat="1" ht="12.75"/>
    <row r="160" s="170" customFormat="1" ht="12.75"/>
    <row r="161" s="170" customFormat="1" ht="12.75"/>
    <row r="162" s="170" customFormat="1" ht="12.75"/>
    <row r="163" s="170" customFormat="1" ht="12.75"/>
    <row r="164" s="170" customFormat="1" ht="12.75"/>
    <row r="165" s="170" customFormat="1" ht="12.75"/>
    <row r="166" s="170" customFormat="1" ht="12.75"/>
    <row r="167" s="170" customFormat="1" ht="12.75"/>
    <row r="168" s="170" customFormat="1" ht="12.75"/>
    <row r="169" s="170" customFormat="1" ht="12.75"/>
    <row r="170" s="170" customFormat="1" ht="12.75"/>
    <row r="171" s="170" customFormat="1" ht="12.75"/>
    <row r="172" s="170" customFormat="1" ht="12.75"/>
    <row r="173" s="170" customFormat="1" ht="12.75"/>
    <row r="174" s="170" customFormat="1" ht="12.75"/>
    <row r="175" s="170" customFormat="1" ht="12.75"/>
    <row r="176" s="170" customFormat="1" ht="12.75"/>
    <row r="177" s="170" customFormat="1" ht="12.75"/>
    <row r="178" s="170" customFormat="1" ht="12.75"/>
    <row r="179" s="170" customFormat="1" ht="12.75"/>
    <row r="180" s="170" customFormat="1" ht="12.75"/>
    <row r="181" s="170" customFormat="1" ht="12.75"/>
    <row r="182" s="170" customFormat="1" ht="12.75"/>
    <row r="183" s="170" customFormat="1" ht="12.75"/>
    <row r="184" s="170" customFormat="1" ht="12.75"/>
    <row r="185" s="170" customFormat="1" ht="12.75"/>
    <row r="186" s="170" customFormat="1" ht="12.75"/>
    <row r="187" s="170" customFormat="1" ht="12.75"/>
    <row r="188" s="170" customFormat="1" ht="12.75"/>
    <row r="189" s="170" customFormat="1" ht="12.75"/>
    <row r="190" s="170" customFormat="1" ht="12.75"/>
    <row r="191" s="170" customFormat="1" ht="12.75"/>
    <row r="192" s="170" customFormat="1" ht="12.75"/>
    <row r="193" s="170" customFormat="1" ht="12.75"/>
    <row r="194" s="170" customFormat="1" ht="12.75"/>
    <row r="195" s="170" customFormat="1" ht="12.75"/>
    <row r="196" s="170" customFormat="1" ht="12.75"/>
    <row r="197" s="170" customFormat="1" ht="12.75"/>
    <row r="198" s="170" customFormat="1" ht="12.75"/>
    <row r="199" s="170" customFormat="1" ht="12.75"/>
    <row r="200" s="170" customFormat="1" ht="12.75"/>
    <row r="201" s="170" customFormat="1" ht="12.75"/>
    <row r="202" s="170" customFormat="1" ht="12.75"/>
    <row r="203" s="170" customFormat="1" ht="12.75"/>
    <row r="204" s="170" customFormat="1" ht="12.75"/>
    <row r="205" s="170" customFormat="1" ht="12.75"/>
    <row r="206" s="170" customFormat="1" ht="12.75"/>
    <row r="207" s="170" customFormat="1" ht="12.75"/>
    <row r="208" s="170" customFormat="1" ht="12.75"/>
    <row r="209" s="170" customFormat="1" ht="12.75"/>
    <row r="210" s="170" customFormat="1" ht="12.75"/>
    <row r="211" s="170" customFormat="1" ht="12.75"/>
    <row r="212" s="170" customFormat="1" ht="12.75"/>
    <row r="213" s="170" customFormat="1" ht="12.75"/>
    <row r="214" s="170" customFormat="1" ht="12.75"/>
    <row r="215" s="170" customFormat="1" ht="12.75"/>
    <row r="216" s="170" customFormat="1" ht="12.75"/>
    <row r="217" s="170" customFormat="1" ht="12.75"/>
    <row r="218" s="170" customFormat="1" ht="12.75"/>
    <row r="219" s="170" customFormat="1" ht="12.75"/>
    <row r="220" s="170" customFormat="1" ht="12.75"/>
    <row r="221" s="170" customFormat="1" ht="12.75"/>
    <row r="222" s="170" customFormat="1" ht="12.75"/>
    <row r="223" s="170" customFormat="1" ht="12.75"/>
    <row r="224" s="170" customFormat="1" ht="12.75"/>
    <row r="225" s="170" customFormat="1" ht="12.75"/>
    <row r="226" s="170" customFormat="1" ht="12.75"/>
    <row r="227" s="170" customFormat="1" ht="12.75"/>
    <row r="228" s="170" customFormat="1" ht="12.75"/>
    <row r="229" s="170" customFormat="1" ht="12.75"/>
    <row r="230" s="170" customFormat="1" ht="12.75"/>
    <row r="231" s="170" customFormat="1" ht="12.75"/>
    <row r="232" s="170" customFormat="1" ht="12.75"/>
    <row r="233" s="170" customFormat="1" ht="12.75"/>
    <row r="234" s="170" customFormat="1" ht="12.75"/>
    <row r="235" s="170" customFormat="1" ht="12.75"/>
    <row r="236" s="170" customFormat="1" ht="12.75"/>
    <row r="237" s="170" customFormat="1" ht="12.75"/>
    <row r="238" s="170" customFormat="1" ht="12.75"/>
    <row r="239" s="170" customFormat="1" ht="12.75"/>
    <row r="240" s="170" customFormat="1" ht="12.75"/>
    <row r="241" s="170" customFormat="1" ht="12.75"/>
    <row r="242" s="170" customFormat="1" ht="12.75"/>
    <row r="243" s="170" customFormat="1" ht="12.75"/>
    <row r="244" s="170" customFormat="1" ht="12.75"/>
    <row r="245" s="170" customFormat="1" ht="12.75"/>
    <row r="246" s="170" customFormat="1" ht="12.75"/>
    <row r="247" s="170" customFormat="1" ht="12.75"/>
    <row r="248" s="170" customFormat="1" ht="12.75"/>
    <row r="249" s="170" customFormat="1" ht="12.75"/>
    <row r="250" s="170" customFormat="1" ht="12.75"/>
    <row r="251" s="170" customFormat="1" ht="12.75"/>
    <row r="252" s="170" customFormat="1" ht="12.75"/>
    <row r="253" s="170" customFormat="1" ht="12.75"/>
    <row r="254" s="170" customFormat="1" ht="12.75"/>
    <row r="255" s="170" customFormat="1" ht="12.75"/>
    <row r="256" s="170" customFormat="1" ht="12.75"/>
    <row r="257" s="170" customFormat="1" ht="12.75"/>
    <row r="258" s="170" customFormat="1" ht="12.75"/>
    <row r="259" s="170" customFormat="1" ht="12.75"/>
    <row r="260" s="170" customFormat="1" ht="12.75"/>
    <row r="261" s="170" customFormat="1" ht="12.75"/>
    <row r="262" s="170" customFormat="1" ht="12.75"/>
    <row r="263" s="170" customFormat="1" ht="12.75"/>
    <row r="264" s="170" customFormat="1" ht="12.75"/>
    <row r="265" s="170" customFormat="1" ht="12.75"/>
    <row r="266" s="170" customFormat="1" ht="12.75"/>
    <row r="267" s="170" customFormat="1" ht="12.75"/>
    <row r="268" s="170" customFormat="1" ht="12.75"/>
    <row r="269" s="170" customFormat="1" ht="12.75"/>
    <row r="270" s="170" customFormat="1" ht="12.75"/>
    <row r="271" s="170" customFormat="1" ht="12.75"/>
    <row r="272" s="170" customFormat="1" ht="12.75"/>
    <row r="273" s="170" customFormat="1" ht="12.75"/>
    <row r="274" s="170" customFormat="1" ht="12.75"/>
    <row r="275" s="170" customFormat="1" ht="12.75"/>
    <row r="276" s="170" customFormat="1" ht="12.75"/>
    <row r="277" s="170" customFormat="1" ht="12.75"/>
    <row r="278" s="170" customFormat="1" ht="12.75"/>
    <row r="279" s="170" customFormat="1" ht="12.75"/>
    <row r="280" s="170" customFormat="1" ht="12.75"/>
    <row r="281" s="170" customFormat="1" ht="12.75"/>
    <row r="282" s="170" customFormat="1" ht="12.75"/>
    <row r="283" s="170" customFormat="1" ht="12.75"/>
    <row r="284" s="170" customFormat="1" ht="12.75"/>
    <row r="285" s="170" customFormat="1" ht="12.75"/>
    <row r="286" s="170" customFormat="1" ht="12.75"/>
    <row r="287" s="170" customFormat="1" ht="12.75"/>
    <row r="288" s="170" customFormat="1" ht="12.75"/>
    <row r="289" s="170" customFormat="1" ht="12.75"/>
    <row r="290" s="170" customFormat="1" ht="12.75"/>
    <row r="291" s="170" customFormat="1" ht="12.75"/>
    <row r="292" s="170" customFormat="1" ht="12.75"/>
    <row r="293" s="170" customFormat="1" ht="12.75"/>
    <row r="294" s="170" customFormat="1" ht="12.75"/>
    <row r="295" s="170" customFormat="1" ht="12.75"/>
    <row r="296" s="170" customFormat="1" ht="12.75"/>
    <row r="297" s="170" customFormat="1" ht="12.75"/>
    <row r="298" s="170" customFormat="1" ht="12.75"/>
    <row r="299" s="170" customFormat="1" ht="12.75"/>
    <row r="300" s="170" customFormat="1" ht="12.75"/>
    <row r="301" s="170" customFormat="1" ht="12.75"/>
    <row r="302" s="170" customFormat="1" ht="12.75"/>
    <row r="303" s="170" customFormat="1" ht="12.75"/>
    <row r="304" s="170" customFormat="1" ht="12.75"/>
    <row r="305" s="170" customFormat="1" ht="12.75"/>
    <row r="306" s="170" customFormat="1" ht="12.75"/>
    <row r="307" s="170" customFormat="1" ht="12.75"/>
    <row r="308" s="170" customFormat="1" ht="12.75"/>
    <row r="309" s="170" customFormat="1" ht="12.75"/>
    <row r="310" s="170" customFormat="1" ht="12.75"/>
    <row r="311" s="170" customFormat="1" ht="12.75"/>
    <row r="312" s="170" customFormat="1" ht="12.75"/>
    <row r="313" s="170" customFormat="1" ht="12.75"/>
    <row r="314" s="170" customFormat="1" ht="12.75"/>
    <row r="315" s="170" customFormat="1" ht="12.75"/>
    <row r="316" s="170" customFormat="1" ht="12.75"/>
    <row r="317" s="170" customFormat="1" ht="12.75"/>
    <row r="318" s="170" customFormat="1" ht="12.75"/>
    <row r="319" s="170" customFormat="1" ht="12.75"/>
    <row r="320" s="170" customFormat="1" ht="12.75"/>
    <row r="321" s="170" customFormat="1" ht="12.75"/>
    <row r="322" s="170" customFormat="1" ht="12.75"/>
    <row r="323" s="170" customFormat="1" ht="12.75"/>
    <row r="324" s="170" customFormat="1" ht="12.75"/>
    <row r="325" s="170" customFormat="1" ht="12.75"/>
    <row r="326" s="170" customFormat="1" ht="12.75"/>
    <row r="327" s="170" customFormat="1" ht="12.75"/>
    <row r="328" s="170" customFormat="1" ht="12.75"/>
    <row r="329" s="170" customFormat="1" ht="12.75"/>
    <row r="330" s="170" customFormat="1" ht="12.75"/>
    <row r="331" s="170" customFormat="1" ht="12.75"/>
    <row r="332" s="170" customFormat="1" ht="12.75"/>
    <row r="333" s="170" customFormat="1" ht="12.75"/>
    <row r="334" s="170" customFormat="1" ht="12.75"/>
    <row r="335" s="170" customFormat="1" ht="12.75"/>
    <row r="336" s="170" customFormat="1" ht="12.75"/>
    <row r="337" s="170" customFormat="1" ht="12.75"/>
    <row r="338" s="170" customFormat="1" ht="12.75"/>
    <row r="339" s="170" customFormat="1" ht="12.75"/>
    <row r="340" s="170" customFormat="1" ht="12.75"/>
    <row r="341" s="170" customFormat="1" ht="12.75"/>
    <row r="342" s="170" customFormat="1" ht="12.75"/>
    <row r="343" s="170" customFormat="1" ht="12.75"/>
    <row r="344" s="170" customFormat="1" ht="12.75"/>
    <row r="345" s="170" customFormat="1" ht="12.75"/>
    <row r="346" s="170" customFormat="1" ht="12.75"/>
    <row r="347" s="170" customFormat="1" ht="12.75"/>
    <row r="348" s="170" customFormat="1" ht="12.75"/>
    <row r="349" s="170" customFormat="1" ht="12.75"/>
    <row r="350" s="170" customFormat="1" ht="12.75"/>
    <row r="351" s="170" customFormat="1" ht="12.75"/>
    <row r="352" s="170" customFormat="1" ht="12.75"/>
    <row r="353" s="170" customFormat="1" ht="12.75"/>
    <row r="354" s="170" customFormat="1" ht="12.75"/>
    <row r="355" s="170" customFormat="1" ht="12.75"/>
    <row r="356" s="170" customFormat="1" ht="12.75"/>
    <row r="357" s="170" customFormat="1" ht="12.75"/>
    <row r="358" s="170" customFormat="1" ht="12.75"/>
    <row r="359" s="170" customFormat="1" ht="12.75"/>
    <row r="360" s="170" customFormat="1" ht="12.75"/>
    <row r="361" s="170" customFormat="1" ht="12.75"/>
    <row r="362" s="170" customFormat="1" ht="12.75"/>
    <row r="363" s="170" customFormat="1" ht="12.75"/>
    <row r="364" s="170" customFormat="1" ht="12.75"/>
    <row r="365" s="170" customFormat="1" ht="12.75"/>
    <row r="366" s="170" customFormat="1" ht="12.75"/>
    <row r="367" s="170" customFormat="1" ht="12.75"/>
    <row r="368" s="170" customFormat="1" ht="12.75"/>
    <row r="369" s="170" customFormat="1" ht="12.75"/>
    <row r="370" s="170" customFormat="1" ht="12.75"/>
    <row r="371" s="170" customFormat="1" ht="12.75"/>
    <row r="372" s="170" customFormat="1" ht="12.75"/>
    <row r="373" s="170" customFormat="1" ht="12.75"/>
    <row r="374" s="170" customFormat="1" ht="12.75"/>
    <row r="375" s="170" customFormat="1" ht="12.75"/>
    <row r="376" s="170" customFormat="1" ht="12.75"/>
    <row r="377" s="170" customFormat="1" ht="12.75"/>
    <row r="378" s="170" customFormat="1" ht="12.75"/>
    <row r="379" s="170" customFormat="1" ht="12.75"/>
    <row r="380" s="170" customFormat="1" ht="12.75"/>
    <row r="381" s="170" customFormat="1" ht="12.75"/>
    <row r="382" s="170" customFormat="1" ht="12.75"/>
    <row r="383" s="170" customFormat="1" ht="12.75"/>
    <row r="384" s="170" customFormat="1" ht="12.75"/>
    <row r="385" s="170" customFormat="1" ht="12.75"/>
    <row r="386" s="170" customFormat="1" ht="12.75"/>
    <row r="387" s="170" customFormat="1" ht="12.75"/>
    <row r="388" s="170" customFormat="1" ht="12.75"/>
    <row r="389" s="170" customFormat="1" ht="12.75"/>
    <row r="390" s="170" customFormat="1" ht="12.75"/>
    <row r="391" s="170" customFormat="1" ht="12.75"/>
    <row r="392" s="170" customFormat="1" ht="12.75"/>
    <row r="393" s="170" customFormat="1" ht="12.75"/>
    <row r="394" s="170" customFormat="1" ht="12.75"/>
    <row r="395" s="170" customFormat="1" ht="12.75"/>
    <row r="396" s="170" customFormat="1" ht="12.75"/>
    <row r="397" s="170" customFormat="1" ht="12.75"/>
    <row r="398" s="170" customFormat="1" ht="12.75"/>
    <row r="399" s="170" customFormat="1" ht="12.75"/>
    <row r="400" s="170" customFormat="1" ht="12.75"/>
    <row r="401" s="170" customFormat="1" ht="12.75"/>
    <row r="402" s="170" customFormat="1" ht="12.75"/>
    <row r="403" s="170" customFormat="1" ht="12.75"/>
    <row r="404" s="170" customFormat="1" ht="12.75"/>
    <row r="405" s="170" customFormat="1" ht="12.75"/>
    <row r="406" s="170" customFormat="1" ht="12.75"/>
    <row r="407" s="170" customFormat="1" ht="12.75"/>
    <row r="408" s="170" customFormat="1" ht="12.75"/>
    <row r="409" s="170" customFormat="1" ht="12.75"/>
    <row r="410" s="170" customFormat="1" ht="12.75"/>
    <row r="411" s="170" customFormat="1" ht="12.75"/>
    <row r="412" s="170" customFormat="1" ht="12.75"/>
    <row r="413" s="170" customFormat="1" ht="12.75"/>
    <row r="414" s="170" customFormat="1" ht="12.75"/>
    <row r="415" s="170" customFormat="1" ht="12.75"/>
    <row r="416" s="170" customFormat="1" ht="12.75"/>
    <row r="417" s="170" customFormat="1" ht="12.75"/>
    <row r="418" s="170" customFormat="1" ht="12.75"/>
    <row r="419" s="170" customFormat="1" ht="12.75"/>
    <row r="420" s="170" customFormat="1" ht="12.75"/>
    <row r="421" s="170" customFormat="1" ht="12.75"/>
    <row r="422" s="170" customFormat="1" ht="12.75"/>
    <row r="423" s="170" customFormat="1" ht="12.75"/>
    <row r="424" s="170" customFormat="1" ht="12.75"/>
    <row r="425" s="170" customFormat="1" ht="12.75"/>
    <row r="426" s="170" customFormat="1" ht="12.75"/>
    <row r="427" s="170" customFormat="1" ht="12.75"/>
    <row r="428" s="170" customFormat="1" ht="12.75"/>
    <row r="429" s="170" customFormat="1" ht="12.75"/>
    <row r="430" s="170" customFormat="1" ht="12.75"/>
    <row r="431" s="170" customFormat="1" ht="12.75"/>
    <row r="432" s="170" customFormat="1" ht="12.75"/>
    <row r="433" s="170" customFormat="1" ht="12.75"/>
    <row r="434" s="170" customFormat="1" ht="12.75"/>
    <row r="435" s="170" customFormat="1" ht="12.75"/>
    <row r="436" s="170" customFormat="1" ht="12.75"/>
    <row r="437" s="170" customFormat="1" ht="12.75"/>
    <row r="438" s="170" customFormat="1" ht="12.75"/>
    <row r="439" s="170" customFormat="1" ht="12.75"/>
    <row r="440" s="170" customFormat="1" ht="12.75"/>
    <row r="441" s="170" customFormat="1" ht="12.75"/>
    <row r="442" s="170" customFormat="1" ht="12.75"/>
    <row r="443" s="170" customFormat="1" ht="12.75"/>
    <row r="444" s="170" customFormat="1" ht="12.75"/>
    <row r="445" s="170" customFormat="1" ht="12.75"/>
    <row r="446" s="170" customFormat="1" ht="12.75"/>
    <row r="447" s="170" customFormat="1" ht="12.75"/>
    <row r="448" s="170" customFormat="1" ht="12.75"/>
    <row r="449" s="170" customFormat="1" ht="12.75"/>
    <row r="450" s="170" customFormat="1" ht="12.75"/>
    <row r="451" s="170" customFormat="1" ht="12.75"/>
    <row r="452" s="170" customFormat="1" ht="12.75"/>
    <row r="453" s="170" customFormat="1" ht="12.75"/>
    <row r="454" s="170" customFormat="1" ht="12.75"/>
    <row r="455" s="170" customFormat="1" ht="12.75"/>
    <row r="456" s="170" customFormat="1" ht="12.75"/>
    <row r="457" s="170" customFormat="1" ht="12.75"/>
    <row r="458" s="170" customFormat="1" ht="12.75"/>
    <row r="459" s="170" customFormat="1" ht="12.75"/>
    <row r="460" s="170" customFormat="1" ht="12.75"/>
    <row r="461" s="170" customFormat="1" ht="12.75"/>
    <row r="462" s="170" customFormat="1" ht="12.75"/>
    <row r="463" s="170" customFormat="1" ht="12.75"/>
    <row r="464" s="170" customFormat="1" ht="12.75"/>
    <row r="465" s="170" customFormat="1" ht="12.75"/>
    <row r="466" s="170" customFormat="1" ht="12.75"/>
    <row r="467" s="170" customFormat="1" ht="12.75"/>
    <row r="468" s="170" customFormat="1" ht="12.75"/>
    <row r="469" s="170" customFormat="1" ht="12.75"/>
    <row r="470" s="170" customFormat="1" ht="12.75"/>
    <row r="471" s="170" customFormat="1" ht="12.75"/>
    <row r="472" s="170" customFormat="1" ht="12.75"/>
    <row r="473" s="170" customFormat="1" ht="12.75"/>
    <row r="474" s="170" customFormat="1" ht="12.75"/>
    <row r="475" s="170" customFormat="1" ht="12.75"/>
    <row r="476" s="170" customFormat="1" ht="12.75"/>
    <row r="477" s="170" customFormat="1" ht="12.75"/>
    <row r="478" s="170" customFormat="1" ht="12.75"/>
    <row r="479" s="170" customFormat="1" ht="12.75"/>
    <row r="480" s="170" customFormat="1" ht="12.75"/>
    <row r="481" s="170" customFormat="1" ht="12.75"/>
    <row r="482" s="170" customFormat="1" ht="12.75"/>
    <row r="483" s="170" customFormat="1" ht="12.75"/>
    <row r="484" s="170" customFormat="1" ht="12.75"/>
    <row r="485" s="170" customFormat="1" ht="12.75"/>
    <row r="486" s="170" customFormat="1" ht="12.75"/>
    <row r="487" s="170" customFormat="1" ht="12.75"/>
    <row r="488" s="170" customFormat="1" ht="12.75"/>
    <row r="489" s="170" customFormat="1" ht="12.75"/>
    <row r="490" s="170" customFormat="1" ht="12.75"/>
    <row r="491" s="170" customFormat="1" ht="12.75"/>
    <row r="492" s="170" customFormat="1" ht="12.75"/>
    <row r="493" s="170" customFormat="1" ht="12.75"/>
    <row r="494" s="170" customFormat="1" ht="12.75"/>
    <row r="495" s="170" customFormat="1" ht="12.75"/>
    <row r="496" s="170" customFormat="1" ht="12.75"/>
    <row r="497" s="170" customFormat="1" ht="12.75"/>
    <row r="498" s="170" customFormat="1" ht="12.75"/>
    <row r="499" s="170" customFormat="1" ht="12.75"/>
    <row r="500" s="170" customFormat="1" ht="12.75"/>
    <row r="501" s="170" customFormat="1" ht="12.75"/>
    <row r="502" s="170" customFormat="1" ht="12.75"/>
    <row r="503" s="170" customFormat="1" ht="12.75"/>
    <row r="504" s="170" customFormat="1" ht="12.75"/>
    <row r="505" s="170" customFormat="1" ht="12.75"/>
    <row r="506" s="170" customFormat="1" ht="12.75"/>
    <row r="507" s="170" customFormat="1" ht="12.75"/>
    <row r="508" s="170" customFormat="1" ht="12.75"/>
    <row r="509" s="170" customFormat="1" ht="12.75"/>
    <row r="510" s="170" customFormat="1" ht="12.75"/>
    <row r="511" s="170" customFormat="1" ht="12.75"/>
    <row r="512" s="170" customFormat="1" ht="12.75"/>
    <row r="513" s="170" customFormat="1" ht="12.75"/>
    <row r="514" s="170" customFormat="1" ht="12.75"/>
    <row r="515" s="170" customFormat="1" ht="12.75"/>
    <row r="516" s="170" customFormat="1" ht="12.75"/>
    <row r="517" s="170" customFormat="1" ht="12.75"/>
    <row r="518" s="170" customFormat="1" ht="12.75"/>
    <row r="519" s="170" customFormat="1" ht="12.75"/>
    <row r="520" s="170" customFormat="1" ht="12.75"/>
    <row r="521" s="170" customFormat="1" ht="12.75"/>
    <row r="522" s="170" customFormat="1" ht="12.75"/>
    <row r="523" s="170" customFormat="1" ht="12.75"/>
    <row r="524" s="170" customFormat="1" ht="12.75"/>
    <row r="525" s="170" customFormat="1" ht="12.75"/>
    <row r="526" s="170" customFormat="1" ht="12.75"/>
    <row r="527" s="170" customFormat="1" ht="12.75"/>
    <row r="528" s="170" customFormat="1" ht="12.75"/>
    <row r="529" s="170" customFormat="1" ht="12.75"/>
    <row r="530" s="170" customFormat="1" ht="12.75"/>
    <row r="531" s="170" customFormat="1" ht="12.75"/>
    <row r="532" s="170" customFormat="1" ht="12.75"/>
    <row r="533" s="170" customFormat="1" ht="12.75"/>
    <row r="534" s="170" customFormat="1" ht="12.75"/>
    <row r="535" s="170" customFormat="1" ht="12.75"/>
    <row r="536" s="170" customFormat="1" ht="12.75"/>
    <row r="537" s="170" customFormat="1" ht="12.75"/>
    <row r="538" s="170" customFormat="1" ht="12.75"/>
    <row r="539" s="170" customFormat="1" ht="12.75"/>
    <row r="540" s="170" customFormat="1" ht="12.75"/>
    <row r="541" s="170" customFormat="1" ht="12.75"/>
    <row r="542" s="170" customFormat="1" ht="12.75"/>
    <row r="543" s="170" customFormat="1" ht="12.75"/>
    <row r="544" s="170" customFormat="1" ht="12.75"/>
    <row r="545" s="170" customFormat="1" ht="12.75"/>
    <row r="546" s="170" customFormat="1" ht="12.75"/>
    <row r="547" s="170" customFormat="1" ht="12.75"/>
    <row r="548" s="170" customFormat="1" ht="12.75"/>
    <row r="549" s="170" customFormat="1" ht="12.75"/>
    <row r="550" s="170" customFormat="1" ht="12.75"/>
    <row r="551" s="170" customFormat="1" ht="12.75"/>
    <row r="552" s="170" customFormat="1" ht="12.75"/>
    <row r="553" s="170" customFormat="1" ht="12.75"/>
    <row r="554" s="170" customFormat="1" ht="12.75"/>
    <row r="555" s="170" customFormat="1" ht="12.75"/>
    <row r="556" s="170" customFormat="1" ht="12.75"/>
    <row r="557" s="170" customFormat="1" ht="12.75"/>
    <row r="558" s="170" customFormat="1" ht="12.75"/>
    <row r="559" s="170" customFormat="1" ht="12.75"/>
    <row r="560" s="170" customFormat="1" ht="12.75"/>
    <row r="561" s="170" customFormat="1" ht="12.75"/>
    <row r="562" s="170" customFormat="1" ht="12.75"/>
    <row r="563" s="170" customFormat="1" ht="12.75"/>
    <row r="564" s="170" customFormat="1" ht="12.75"/>
    <row r="565" s="170" customFormat="1" ht="12.75"/>
    <row r="566" s="170" customFormat="1" ht="12.75"/>
    <row r="567" s="170" customFormat="1" ht="12.75"/>
    <row r="568" s="170" customFormat="1" ht="12.75"/>
    <row r="569" s="170" customFormat="1" ht="12.75"/>
    <row r="570" s="170" customFormat="1" ht="12.75"/>
    <row r="571" s="170" customFormat="1" ht="12.75"/>
    <row r="572" s="170" customFormat="1" ht="12.75"/>
    <row r="573" s="170" customFormat="1" ht="12.75"/>
    <row r="574" s="170" customFormat="1" ht="12.75"/>
    <row r="575" s="170" customFormat="1" ht="12.75"/>
    <row r="576" s="170" customFormat="1" ht="12.75"/>
    <row r="577" s="170" customFormat="1" ht="12.75"/>
    <row r="578" s="170" customFormat="1" ht="12.75"/>
    <row r="579" s="170" customFormat="1" ht="12.75"/>
    <row r="580" s="170" customFormat="1" ht="12.75"/>
    <row r="581" s="170" customFormat="1" ht="12.75"/>
    <row r="582" s="170" customFormat="1" ht="12.75"/>
    <row r="583" s="170" customFormat="1" ht="12.75"/>
    <row r="584" s="170" customFormat="1" ht="12.75"/>
    <row r="585" s="170" customFormat="1" ht="12.75"/>
    <row r="586" s="170" customFormat="1" ht="12.75"/>
    <row r="587" s="170" customFormat="1" ht="12.75"/>
    <row r="588" s="170" customFormat="1" ht="12.75"/>
    <row r="589" s="170" customFormat="1" ht="12.75"/>
    <row r="590" s="170" customFormat="1" ht="12.75"/>
    <row r="591" s="170" customFormat="1" ht="12.75"/>
    <row r="592" s="170" customFormat="1" ht="12.75"/>
    <row r="593" s="170" customFormat="1" ht="12.75"/>
    <row r="594" s="170" customFormat="1" ht="12.75"/>
    <row r="595" s="170" customFormat="1" ht="12.75"/>
    <row r="596" s="170" customFormat="1" ht="12.75"/>
    <row r="597" s="170" customFormat="1" ht="12.75"/>
    <row r="598" s="170" customFormat="1" ht="12.75"/>
    <row r="599" s="170" customFormat="1" ht="12.75"/>
    <row r="600" s="170" customFormat="1" ht="12.75"/>
    <row r="601" s="170" customFormat="1" ht="12.75"/>
    <row r="602" s="170" customFormat="1" ht="12.75"/>
    <row r="603" s="170" customFormat="1" ht="12.75"/>
    <row r="604" s="170" customFormat="1" ht="12.75"/>
    <row r="605" s="170" customFormat="1" ht="12.75"/>
    <row r="606" s="170" customFormat="1" ht="12.75"/>
    <row r="607" s="170" customFormat="1" ht="12.75"/>
    <row r="608" s="170" customFormat="1" ht="12.75"/>
    <row r="609" s="170" customFormat="1" ht="12.75"/>
    <row r="610" s="170" customFormat="1" ht="12.75"/>
    <row r="611" s="170" customFormat="1" ht="12.75"/>
    <row r="612" s="170" customFormat="1" ht="12.75"/>
    <row r="613" s="170" customFormat="1" ht="12.75"/>
    <row r="614" s="170" customFormat="1" ht="12.75"/>
    <row r="615" s="170" customFormat="1" ht="12.75"/>
    <row r="616" s="170" customFormat="1" ht="12.75"/>
    <row r="617" s="170" customFormat="1" ht="12.75"/>
    <row r="618" s="170" customFormat="1" ht="12.75"/>
    <row r="619" s="170" customFormat="1" ht="12.75"/>
    <row r="620" s="170" customFormat="1" ht="12.75"/>
    <row r="621" s="170" customFormat="1" ht="12.75"/>
    <row r="622" s="170" customFormat="1" ht="12.75"/>
    <row r="623" s="170" customFormat="1" ht="12.75"/>
    <row r="624" s="170" customFormat="1" ht="12.75"/>
    <row r="625" s="170" customFormat="1" ht="12.75"/>
    <row r="626" s="170" customFormat="1" ht="12.75"/>
    <row r="627" s="170" customFormat="1" ht="12.75"/>
    <row r="628" s="170" customFormat="1" ht="12.75"/>
    <row r="629" s="170" customFormat="1" ht="12.75"/>
    <row r="630" s="170" customFormat="1" ht="12.75"/>
    <row r="631" s="170" customFormat="1" ht="12.75"/>
    <row r="632" s="170" customFormat="1" ht="12.75"/>
    <row r="633" s="170" customFormat="1" ht="12.75"/>
    <row r="634" s="170" customFormat="1" ht="12.75"/>
    <row r="635" s="170" customFormat="1" ht="12.75"/>
    <row r="636" s="170" customFormat="1" ht="12.75"/>
    <row r="637" s="170" customFormat="1" ht="12.75"/>
    <row r="638" s="170" customFormat="1" ht="12.75"/>
    <row r="639" s="170" customFormat="1" ht="12.75"/>
    <row r="640" s="170" customFormat="1" ht="12.75"/>
    <row r="641" s="170" customFormat="1" ht="12.75"/>
    <row r="642" s="170" customFormat="1" ht="12.75"/>
    <row r="643" s="170" customFormat="1" ht="12.75"/>
    <row r="644" s="170" customFormat="1" ht="12.75"/>
    <row r="645" s="170" customFormat="1" ht="12.75"/>
    <row r="646" s="170" customFormat="1" ht="12.75"/>
    <row r="647" s="170" customFormat="1" ht="12.75"/>
    <row r="648" s="170" customFormat="1" ht="12.75"/>
    <row r="649" s="170" customFormat="1" ht="12.75"/>
    <row r="650" s="170" customFormat="1" ht="12.75"/>
    <row r="651" s="170" customFormat="1" ht="12.75"/>
    <row r="652" s="170" customFormat="1" ht="12.75"/>
    <row r="653" s="170" customFormat="1" ht="12.75"/>
    <row r="654" s="170" customFormat="1" ht="12.75"/>
    <row r="655" s="170" customFormat="1" ht="12.75"/>
    <row r="656" s="170" customFormat="1" ht="12.75"/>
    <row r="657" s="170" customFormat="1" ht="12.75"/>
    <row r="658" s="170" customFormat="1" ht="12.75"/>
    <row r="659" s="170" customFormat="1" ht="12.75"/>
    <row r="660" s="170" customFormat="1" ht="12.75"/>
    <row r="661" s="170" customFormat="1" ht="12.75"/>
    <row r="662" s="170" customFormat="1" ht="12.75"/>
    <row r="663" s="170" customFormat="1" ht="12.75"/>
    <row r="664" s="170" customFormat="1" ht="12.75"/>
    <row r="665" s="170" customFormat="1" ht="12.75"/>
    <row r="666" s="170" customFormat="1" ht="12.75"/>
    <row r="667" s="170" customFormat="1" ht="12.75"/>
    <row r="668" s="170" customFormat="1" ht="12.75"/>
    <row r="669" s="170" customFormat="1" ht="12.75"/>
    <row r="670" s="170" customFormat="1" ht="12.75"/>
    <row r="671" s="170" customFormat="1" ht="12.75"/>
    <row r="672" s="170" customFormat="1" ht="12.75"/>
    <row r="673" s="170" customFormat="1" ht="12.75"/>
    <row r="674" s="170" customFormat="1" ht="12.75"/>
    <row r="675" s="170" customFormat="1" ht="12.75"/>
    <row r="676" s="170" customFormat="1" ht="12.75"/>
    <row r="677" s="170" customFormat="1" ht="12.75"/>
    <row r="678" s="170" customFormat="1" ht="12.75"/>
    <row r="679" s="170" customFormat="1" ht="12.75"/>
    <row r="680" s="170" customFormat="1" ht="12.75"/>
    <row r="681" s="170" customFormat="1" ht="12.75"/>
    <row r="682" s="170" customFormat="1" ht="12.75"/>
    <row r="683" s="170" customFormat="1" ht="12.75"/>
    <row r="684" s="170" customFormat="1" ht="12.75"/>
    <row r="685" s="170" customFormat="1" ht="12.75"/>
    <row r="686" s="170" customFormat="1" ht="12.75"/>
    <row r="687" s="170" customFormat="1" ht="12.75"/>
    <row r="688" s="170" customFormat="1" ht="12.75"/>
    <row r="689" s="170" customFormat="1" ht="12.75"/>
    <row r="690" s="170" customFormat="1" ht="12.75"/>
    <row r="691" s="170" customFormat="1" ht="12.75"/>
    <row r="692" s="170" customFormat="1" ht="12.75"/>
    <row r="693" s="170" customFormat="1" ht="12.75"/>
    <row r="694" s="170" customFormat="1" ht="12.75"/>
    <row r="695" s="170" customFormat="1" ht="12.75"/>
    <row r="696" s="170" customFormat="1" ht="12.75"/>
    <row r="697" s="170" customFormat="1" ht="12.75"/>
    <row r="698" s="170" customFormat="1" ht="12.75"/>
    <row r="699" s="170" customFormat="1" ht="12.75"/>
    <row r="700" s="170" customFormat="1" ht="12.75"/>
    <row r="701" s="170" customFormat="1" ht="12.75"/>
    <row r="702" s="170" customFormat="1" ht="12.75"/>
    <row r="703" s="170" customFormat="1" ht="12.75"/>
    <row r="704" s="170" customFormat="1" ht="12.75"/>
    <row r="705" s="170" customFormat="1" ht="12.75"/>
    <row r="706" s="170" customFormat="1" ht="12.75"/>
    <row r="707" s="170" customFormat="1" ht="12.75"/>
    <row r="708" s="170" customFormat="1" ht="12.75"/>
    <row r="709" s="170" customFormat="1" ht="12.75"/>
    <row r="710" s="170" customFormat="1" ht="12.75"/>
    <row r="711" s="170" customFormat="1" ht="12.75"/>
    <row r="712" s="170" customFormat="1" ht="12.75"/>
    <row r="713" s="170" customFormat="1" ht="12.75"/>
    <row r="714" s="170" customFormat="1" ht="12.75"/>
    <row r="715" s="170" customFormat="1" ht="12.75"/>
    <row r="716" s="170" customFormat="1" ht="12.75"/>
    <row r="717" s="170" customFormat="1" ht="12.75"/>
    <row r="718" s="170" customFormat="1" ht="12.75"/>
    <row r="719" s="170" customFormat="1" ht="12.75"/>
    <row r="720" s="170" customFormat="1" ht="12.75"/>
    <row r="721" s="170" customFormat="1" ht="12.75"/>
    <row r="722" s="170" customFormat="1" ht="12.75"/>
    <row r="723" s="170" customFormat="1" ht="12.75"/>
    <row r="724" s="170" customFormat="1" ht="12.75"/>
    <row r="725" s="170" customFormat="1" ht="12.75"/>
    <row r="726" s="170" customFormat="1" ht="12.75"/>
    <row r="727" s="170" customFormat="1" ht="12.75"/>
    <row r="728" s="170" customFormat="1" ht="12.75"/>
    <row r="729" s="170" customFormat="1" ht="12.75"/>
    <row r="730" s="170" customFormat="1" ht="12.75"/>
    <row r="731" s="170" customFormat="1" ht="12.75"/>
    <row r="732" s="170" customFormat="1" ht="12.75"/>
    <row r="733" s="170" customFormat="1" ht="12.75"/>
    <row r="734" s="170" customFormat="1" ht="12.75"/>
    <row r="735" s="170" customFormat="1" ht="12.75"/>
    <row r="736" s="170" customFormat="1" ht="12.75"/>
    <row r="737" s="170" customFormat="1" ht="12.75"/>
    <row r="738" s="170" customFormat="1" ht="12.75"/>
    <row r="739" s="170" customFormat="1" ht="12.75"/>
    <row r="740" s="170" customFormat="1" ht="12.75"/>
    <row r="741" s="170" customFormat="1" ht="12.75"/>
    <row r="742" s="170" customFormat="1" ht="12.75"/>
    <row r="743" s="170" customFormat="1" ht="12.75"/>
    <row r="744" s="170" customFormat="1" ht="12.75"/>
    <row r="745" s="170" customFormat="1" ht="12.75"/>
    <row r="746" s="170" customFormat="1" ht="12.75"/>
    <row r="747" s="170" customFormat="1" ht="12.75"/>
    <row r="748" s="170" customFormat="1" ht="12.75"/>
    <row r="749" s="170" customFormat="1" ht="12.75"/>
    <row r="750" s="170" customFormat="1" ht="12.75"/>
    <row r="751" s="170" customFormat="1" ht="12.75"/>
    <row r="752" s="170" customFormat="1" ht="12.75"/>
    <row r="753" s="170" customFormat="1" ht="12.75"/>
    <row r="754" s="170" customFormat="1" ht="12.75"/>
    <row r="755" s="170" customFormat="1" ht="12.75"/>
    <row r="756" s="170" customFormat="1" ht="12.75"/>
    <row r="757" s="170" customFormat="1" ht="12.75"/>
    <row r="758" s="170" customFormat="1" ht="12.75"/>
    <row r="759" s="170" customFormat="1" ht="12.75"/>
    <row r="760" s="170" customFormat="1" ht="12.75"/>
    <row r="761" s="170" customFormat="1" ht="12.75"/>
    <row r="762" s="170" customFormat="1" ht="12.75"/>
    <row r="763" s="170" customFormat="1" ht="12.75"/>
    <row r="764" s="170" customFormat="1" ht="12.75"/>
    <row r="765" s="170" customFormat="1" ht="12.75"/>
    <row r="766" s="170" customFormat="1" ht="12.75"/>
    <row r="767" s="170" customFormat="1" ht="12.75"/>
    <row r="768" s="170" customFormat="1" ht="12.75"/>
    <row r="769" s="170" customFormat="1" ht="12.75"/>
    <row r="770" s="170" customFormat="1" ht="12.75"/>
    <row r="771" s="170" customFormat="1" ht="12.75"/>
    <row r="772" s="170" customFormat="1" ht="12.75"/>
    <row r="773" s="170" customFormat="1" ht="12.75"/>
    <row r="774" s="170" customFormat="1" ht="12.75"/>
    <row r="775" s="170" customFormat="1" ht="12.75"/>
    <row r="776" s="170" customFormat="1" ht="12.75"/>
    <row r="777" s="170" customFormat="1" ht="12.75"/>
    <row r="778" s="170" customFormat="1" ht="12.75"/>
    <row r="779" s="170" customFormat="1" ht="12.75"/>
    <row r="780" s="170" customFormat="1" ht="12.75"/>
    <row r="781" s="170" customFormat="1" ht="12.75"/>
    <row r="782" s="170" customFormat="1" ht="12.75"/>
    <row r="783" s="170" customFormat="1" ht="12.75"/>
    <row r="784" s="170" customFormat="1" ht="12.75"/>
    <row r="785" s="170" customFormat="1" ht="12.75"/>
    <row r="786" s="170" customFormat="1" ht="12.75"/>
    <row r="787" s="170" customFormat="1" ht="12.75"/>
    <row r="788" s="170" customFormat="1" ht="12.75"/>
    <row r="789" s="170" customFormat="1" ht="12.75"/>
    <row r="790" s="170" customFormat="1" ht="12.75"/>
    <row r="791" s="170" customFormat="1" ht="12.75"/>
    <row r="792" s="170" customFormat="1" ht="12.75"/>
    <row r="793" s="170" customFormat="1" ht="12.75"/>
    <row r="794" s="170" customFormat="1" ht="12.75"/>
    <row r="795" s="170" customFormat="1" ht="12.75"/>
    <row r="796" s="170" customFormat="1" ht="12.75"/>
    <row r="797" s="170" customFormat="1" ht="12.75"/>
    <row r="798" s="170" customFormat="1" ht="12.75"/>
    <row r="799" s="170" customFormat="1" ht="12.75"/>
    <row r="800" s="170" customFormat="1" ht="12.75"/>
    <row r="801" s="170" customFormat="1" ht="12.75"/>
    <row r="802" s="170" customFormat="1" ht="12.75"/>
    <row r="803" s="170" customFormat="1" ht="12.75"/>
    <row r="804" s="170" customFormat="1" ht="12.75"/>
    <row r="805" s="170" customFormat="1" ht="12.75"/>
    <row r="806" s="170" customFormat="1" ht="12.75"/>
    <row r="807" s="170" customFormat="1" ht="12.75"/>
    <row r="808" s="170" customFormat="1" ht="12.75"/>
    <row r="809" s="170" customFormat="1" ht="12.75"/>
    <row r="810" s="170" customFormat="1" ht="12.75"/>
    <row r="811" s="170" customFormat="1" ht="12.75"/>
    <row r="812" s="170" customFormat="1" ht="12.75"/>
    <row r="813" s="170" customFormat="1" ht="12.75"/>
    <row r="814" s="170" customFormat="1" ht="12.75"/>
    <row r="815" s="170" customFormat="1" ht="12.75"/>
    <row r="816" s="170" customFormat="1" ht="12.75"/>
    <row r="817" s="170" customFormat="1" ht="12.75"/>
    <row r="818" s="170" customFormat="1" ht="12.75"/>
    <row r="819" s="170" customFormat="1" ht="12.75"/>
    <row r="820" s="170" customFormat="1" ht="12.75"/>
    <row r="821" s="170" customFormat="1" ht="12.75"/>
    <row r="822" s="170" customFormat="1" ht="12.75"/>
    <row r="823" s="170" customFormat="1" ht="12.75"/>
    <row r="824" s="170" customFormat="1" ht="12.75"/>
    <row r="825" s="170" customFormat="1" ht="12.75"/>
    <row r="826" s="170" customFormat="1" ht="12.75"/>
    <row r="827" s="170" customFormat="1" ht="12.75"/>
    <row r="828" s="170" customFormat="1" ht="12.75"/>
    <row r="829" s="170" customFormat="1" ht="12.75"/>
    <row r="830" s="170" customFormat="1" ht="12.75"/>
    <row r="831" s="170" customFormat="1" ht="12.75"/>
    <row r="832" s="170" customFormat="1" ht="12.75"/>
    <row r="833" s="170" customFormat="1" ht="12.75"/>
    <row r="834" s="170" customFormat="1" ht="12.75"/>
    <row r="835" s="170" customFormat="1" ht="12.75"/>
    <row r="836" s="170" customFormat="1" ht="12.75"/>
    <row r="837" s="170" customFormat="1" ht="12.75"/>
    <row r="838" s="170" customFormat="1" ht="12.75"/>
    <row r="839" s="170" customFormat="1" ht="12.75"/>
    <row r="840" s="170" customFormat="1" ht="12.75"/>
    <row r="841" s="170" customFormat="1" ht="12.75"/>
    <row r="842" s="170" customFormat="1" ht="12.75"/>
    <row r="843" s="170" customFormat="1" ht="12.75"/>
    <row r="844" s="170" customFormat="1" ht="12.75"/>
    <row r="845" s="170" customFormat="1" ht="12.75"/>
    <row r="846" s="170" customFormat="1" ht="12.75"/>
    <row r="847" s="170" customFormat="1" ht="12.75"/>
    <row r="848" s="170" customFormat="1" ht="12.75"/>
    <row r="849" s="170" customFormat="1" ht="12.75"/>
    <row r="850" s="170" customFormat="1" ht="12.75"/>
    <row r="851" s="170" customFormat="1" ht="12.75"/>
    <row r="852" s="170" customFormat="1" ht="12.75"/>
    <row r="853" s="170" customFormat="1" ht="12.75"/>
    <row r="854" s="170" customFormat="1" ht="12.75"/>
    <row r="855" s="170" customFormat="1" ht="12.75"/>
    <row r="856" s="170" customFormat="1" ht="12.75"/>
    <row r="857" s="170" customFormat="1" ht="12.75"/>
    <row r="858" s="170" customFormat="1" ht="12.75"/>
    <row r="859" s="170" customFormat="1" ht="12.75"/>
    <row r="860" s="170" customFormat="1" ht="12.75"/>
    <row r="861" s="170" customFormat="1" ht="12.75"/>
    <row r="862" s="170" customFormat="1" ht="12.75"/>
    <row r="863" s="170" customFormat="1" ht="12.75"/>
    <row r="864" s="170" customFormat="1" ht="12.75"/>
    <row r="865" s="170" customFormat="1" ht="12.75"/>
    <row r="866" s="170" customFormat="1" ht="12.75"/>
    <row r="867" s="170" customFormat="1" ht="12.75"/>
    <row r="868" s="170" customFormat="1" ht="12.75"/>
    <row r="869" s="170" customFormat="1" ht="12.75"/>
    <row r="870" s="170" customFormat="1" ht="12.75"/>
    <row r="871" s="170" customFormat="1" ht="12.75"/>
    <row r="872" s="170" customFormat="1" ht="12.75"/>
    <row r="873" s="170" customFormat="1" ht="12.75"/>
    <row r="874" s="170" customFormat="1" ht="12.75"/>
    <row r="875" s="170" customFormat="1" ht="12.75"/>
    <row r="876" s="170" customFormat="1" ht="12.75"/>
    <row r="877" s="170" customFormat="1" ht="12.75"/>
    <row r="878" s="170" customFormat="1" ht="12.75"/>
    <row r="879" s="170" customFormat="1" ht="12.75"/>
    <row r="880" s="170" customFormat="1" ht="12.75"/>
    <row r="881" s="170" customFormat="1" ht="12.75"/>
    <row r="882" s="170" customFormat="1" ht="12.75"/>
    <row r="883" s="170" customFormat="1" ht="12.75"/>
    <row r="884" s="170" customFormat="1" ht="12.75"/>
    <row r="885" s="170" customFormat="1" ht="12.75"/>
    <row r="886" s="170" customFormat="1" ht="12.75"/>
    <row r="887" s="170" customFormat="1" ht="12.75"/>
    <row r="888" s="170" customFormat="1" ht="12.75"/>
    <row r="889" s="170" customFormat="1" ht="12.75"/>
    <row r="890" s="170" customFormat="1" ht="12.75"/>
    <row r="891" s="170" customFormat="1" ht="12.75"/>
    <row r="892" s="170" customFormat="1" ht="12.75"/>
    <row r="893" s="170" customFormat="1" ht="12.75"/>
    <row r="894" s="170" customFormat="1" ht="12.75"/>
    <row r="895" s="170" customFormat="1" ht="12.75"/>
    <row r="896" s="170" customFormat="1" ht="12.75"/>
    <row r="897" s="170" customFormat="1" ht="12.75"/>
    <row r="898" s="170" customFormat="1" ht="12.75"/>
    <row r="899" s="170" customFormat="1" ht="12.75"/>
    <row r="900" s="170" customFormat="1" ht="12.75"/>
    <row r="901" s="170" customFormat="1" ht="12.75"/>
    <row r="902" s="170" customFormat="1" ht="12.75"/>
    <row r="903" s="170" customFormat="1" ht="12.75"/>
    <row r="904" s="170" customFormat="1" ht="12.75"/>
    <row r="905" s="170" customFormat="1" ht="12.75"/>
    <row r="906" s="170" customFormat="1" ht="12.75"/>
    <row r="907" s="170" customFormat="1" ht="12.75"/>
    <row r="908" s="170" customFormat="1" ht="12.75"/>
    <row r="909" s="170" customFormat="1" ht="12.75"/>
    <row r="910" s="170" customFormat="1" ht="12.75"/>
    <row r="911" s="170" customFormat="1" ht="12.75"/>
    <row r="912" s="170" customFormat="1" ht="12.75"/>
    <row r="913" s="170" customFormat="1" ht="12.75"/>
    <row r="914" s="170" customFormat="1" ht="12.75"/>
    <row r="915" s="170" customFormat="1" ht="12.75"/>
    <row r="916" s="170" customFormat="1" ht="12.75"/>
    <row r="917" s="170" customFormat="1" ht="12.75"/>
    <row r="918" s="170" customFormat="1" ht="12.75"/>
    <row r="919" s="170" customFormat="1" ht="12.75"/>
    <row r="920" s="170" customFormat="1" ht="12.75"/>
    <row r="921" s="170" customFormat="1" ht="12.75"/>
    <row r="922" s="170" customFormat="1" ht="12.75"/>
    <row r="923" s="170" customFormat="1" ht="12.75"/>
    <row r="924" s="170" customFormat="1" ht="12.75"/>
    <row r="925" s="170" customFormat="1" ht="12.75"/>
    <row r="926" s="170" customFormat="1" ht="12.75"/>
    <row r="927" s="170" customFormat="1" ht="12.75"/>
    <row r="928" s="170" customFormat="1" ht="12.75"/>
    <row r="929" s="170" customFormat="1" ht="12.75"/>
    <row r="930" s="170" customFormat="1" ht="12.75"/>
    <row r="931" s="170" customFormat="1" ht="12.75"/>
    <row r="932" s="170" customFormat="1" ht="12.75"/>
    <row r="933" s="170" customFormat="1" ht="12.75"/>
    <row r="934" s="170" customFormat="1" ht="12.75"/>
    <row r="935" s="170" customFormat="1" ht="12.75"/>
    <row r="936" s="170" customFormat="1" ht="12.75"/>
    <row r="937" s="170" customFormat="1" ht="12.75"/>
    <row r="938" s="170" customFormat="1" ht="12.75"/>
    <row r="939" s="170" customFormat="1" ht="12.75"/>
    <row r="940" s="170" customFormat="1" ht="12.75"/>
    <row r="941" s="170" customFormat="1" ht="12.75"/>
    <row r="942" s="170" customFormat="1" ht="12.75"/>
    <row r="943" s="170" customFormat="1" ht="12.75"/>
    <row r="944" s="170" customFormat="1" ht="12.75"/>
    <row r="945" s="170" customFormat="1" ht="12.75"/>
    <row r="946" s="170" customFormat="1" ht="12.75"/>
    <row r="947" s="170" customFormat="1" ht="12.75"/>
    <row r="948" s="170" customFormat="1" ht="12.75"/>
    <row r="949" s="170" customFormat="1" ht="12.75"/>
    <row r="950" s="170" customFormat="1" ht="12.75"/>
    <row r="951" s="170" customFormat="1" ht="12.75"/>
    <row r="952" s="170" customFormat="1" ht="12.75"/>
    <row r="953" s="170" customFormat="1" ht="12.75"/>
    <row r="954" s="170" customFormat="1" ht="12.75"/>
    <row r="955" s="170" customFormat="1" ht="12.75"/>
    <row r="956" s="170" customFormat="1" ht="12.75"/>
    <row r="957" s="170" customFormat="1" ht="12.75"/>
    <row r="958" s="170" customFormat="1" ht="12.75"/>
    <row r="959" s="170" customFormat="1" ht="12.75"/>
    <row r="960" s="170" customFormat="1" ht="12.75"/>
    <row r="961" s="170" customFormat="1" ht="12.75"/>
    <row r="962" s="170" customFormat="1" ht="12.75"/>
    <row r="963" s="170" customFormat="1" ht="12.75"/>
    <row r="964" s="170" customFormat="1" ht="12.75"/>
    <row r="965" s="170" customFormat="1" ht="12.75"/>
    <row r="966" s="170" customFormat="1" ht="12.75"/>
    <row r="967" s="170" customFormat="1" ht="12.75"/>
    <row r="968" s="170" customFormat="1" ht="12.75"/>
    <row r="969" s="170" customFormat="1" ht="12.75"/>
    <row r="970" s="170" customFormat="1" ht="12.75"/>
    <row r="971" s="170" customFormat="1" ht="12.75"/>
    <row r="972" s="170" customFormat="1" ht="12.75"/>
    <row r="973" s="170" customFormat="1" ht="12.75"/>
    <row r="974" s="170" customFormat="1" ht="12.75"/>
    <row r="975" s="170" customFormat="1" ht="12.75"/>
    <row r="976" s="170" customFormat="1" ht="12.75"/>
    <row r="977" s="170" customFormat="1" ht="12.75"/>
    <row r="978" s="170" customFormat="1" ht="12.75"/>
    <row r="979" s="170" customFormat="1" ht="12.75"/>
    <row r="980" s="170" customFormat="1" ht="12.75"/>
    <row r="981" s="170" customFormat="1" ht="12.75"/>
    <row r="982" s="170" customFormat="1" ht="12.75"/>
    <row r="983" s="170" customFormat="1" ht="12.75"/>
    <row r="984" s="170" customFormat="1" ht="12.75"/>
    <row r="985" s="170" customFormat="1" ht="12.75"/>
    <row r="986" s="170" customFormat="1" ht="12.75"/>
    <row r="987" s="170" customFormat="1" ht="12.75"/>
    <row r="988" s="170" customFormat="1" ht="12.75"/>
    <row r="989" s="170" customFormat="1" ht="12.75"/>
    <row r="990" s="170" customFormat="1" ht="12.75"/>
    <row r="991" s="170" customFormat="1" ht="12.75"/>
    <row r="992" s="170" customFormat="1" ht="12.75"/>
    <row r="993" s="170" customFormat="1" ht="12.75"/>
    <row r="994" s="170" customFormat="1" ht="12.75"/>
    <row r="995" s="170" customFormat="1" ht="12.75"/>
    <row r="996" s="170" customFormat="1" ht="12.75"/>
    <row r="997" s="170" customFormat="1" ht="12.75"/>
    <row r="998" s="170" customFormat="1" ht="12.75"/>
    <row r="999" s="170" customFormat="1" ht="12.75"/>
    <row r="1000" s="170" customFormat="1" ht="12.75"/>
    <row r="1001" s="170" customFormat="1" ht="12.75"/>
    <row r="1002" s="170" customFormat="1" ht="12.75"/>
    <row r="1003" s="170" customFormat="1" ht="12.75"/>
    <row r="1004" s="170" customFormat="1" ht="12.75"/>
    <row r="1005" s="170" customFormat="1" ht="12.75"/>
    <row r="1006" s="170" customFormat="1" ht="12.75"/>
    <row r="1007" s="170" customFormat="1" ht="12.75"/>
    <row r="1008" s="170" customFormat="1" ht="12.75"/>
    <row r="1009" s="170" customFormat="1" ht="12.75"/>
    <row r="1010" s="170" customFormat="1" ht="12.75"/>
    <row r="1011" s="170" customFormat="1" ht="12.75"/>
    <row r="1012" s="170" customFormat="1" ht="12.75"/>
    <row r="1013" s="170" customFormat="1" ht="12.75"/>
    <row r="1014" s="170" customFormat="1" ht="12.75"/>
    <row r="1015" s="170" customFormat="1" ht="12.75"/>
    <row r="1016" s="170" customFormat="1" ht="12.75"/>
    <row r="1017" s="170" customFormat="1" ht="12.75"/>
    <row r="1018" s="170" customFormat="1" ht="12.75"/>
    <row r="1019" s="170" customFormat="1" ht="12.75"/>
    <row r="1020" s="170" customFormat="1" ht="12.75"/>
    <row r="1021" s="170" customFormat="1" ht="12.75"/>
    <row r="1022" s="170" customFormat="1" ht="12.75"/>
    <row r="1023" s="170" customFormat="1" ht="12.75"/>
    <row r="1024" s="170" customFormat="1" ht="12.75"/>
    <row r="1025" s="170" customFormat="1" ht="12.75"/>
    <row r="1026" s="170" customFormat="1" ht="12.75"/>
    <row r="1027" s="170" customFormat="1" ht="12.75"/>
    <row r="1028" s="170" customFormat="1" ht="12.75"/>
    <row r="1029" s="170" customFormat="1" ht="12.75"/>
    <row r="1030" s="170" customFormat="1" ht="12.75"/>
    <row r="1031" s="170" customFormat="1" ht="12.75"/>
    <row r="1032" s="170" customFormat="1" ht="12.75"/>
    <row r="1033" s="170" customFormat="1" ht="12.75"/>
    <row r="1034" s="170" customFormat="1" ht="12.75"/>
    <row r="1035" s="170" customFormat="1" ht="12.75"/>
    <row r="1036" s="170" customFormat="1" ht="12.75"/>
    <row r="1037" s="170" customFormat="1" ht="12.75"/>
    <row r="1038" s="170" customFormat="1" ht="12.75"/>
    <row r="1039" s="170" customFormat="1" ht="12.75"/>
    <row r="1040" s="170" customFormat="1" ht="12.75"/>
    <row r="1041" s="170" customFormat="1" ht="12.75"/>
    <row r="1042" s="170" customFormat="1" ht="12.75"/>
    <row r="1043" s="170" customFormat="1" ht="12.75"/>
    <row r="1044" s="170" customFormat="1" ht="12.75"/>
    <row r="1045" s="170" customFormat="1" ht="12.75"/>
    <row r="1046" s="170" customFormat="1" ht="12.75"/>
    <row r="1047" s="170" customFormat="1" ht="12.75"/>
    <row r="1048" s="170" customFormat="1" ht="12.75"/>
    <row r="1049" s="170" customFormat="1" ht="12.75"/>
    <row r="1050" s="170" customFormat="1" ht="12.75"/>
    <row r="1051" s="170" customFormat="1" ht="12.75"/>
    <row r="1052" s="170" customFormat="1" ht="12.75"/>
    <row r="1053" s="170" customFormat="1" ht="12.75"/>
    <row r="1054" s="170" customFormat="1" ht="12.75"/>
    <row r="1055" s="170" customFormat="1" ht="12.75"/>
    <row r="1056" s="170" customFormat="1" ht="12.75"/>
    <row r="1057" s="170" customFormat="1" ht="12.75"/>
    <row r="1058" s="170" customFormat="1" ht="12.75"/>
    <row r="1059" s="170" customFormat="1" ht="12.75"/>
    <row r="1060" s="170" customFormat="1" ht="12.75"/>
    <row r="1061" s="170" customFormat="1" ht="12.75"/>
    <row r="1062" s="170" customFormat="1" ht="12.75"/>
    <row r="1063" s="170" customFormat="1" ht="12.75"/>
    <row r="1064" s="170" customFormat="1" ht="12.75"/>
    <row r="1065" s="170" customFormat="1" ht="12.75"/>
    <row r="1066" s="170" customFormat="1" ht="12.75"/>
    <row r="1067" s="170" customFormat="1" ht="12.75"/>
    <row r="1068" s="170" customFormat="1" ht="12.75"/>
    <row r="1069" s="170" customFormat="1" ht="12.75"/>
    <row r="1070" s="170" customFormat="1" ht="12.75"/>
    <row r="1071" s="170" customFormat="1" ht="12.75"/>
    <row r="1072" s="170" customFormat="1" ht="12.75"/>
    <row r="1073" s="170" customFormat="1" ht="12.75"/>
    <row r="1074" s="170" customFormat="1" ht="12.75"/>
    <row r="1075" s="170" customFormat="1" ht="12.75"/>
    <row r="1076" s="170" customFormat="1" ht="12.75"/>
    <row r="1077" s="170" customFormat="1" ht="12.75"/>
    <row r="1078" s="170" customFormat="1" ht="12.75"/>
    <row r="1079" s="170" customFormat="1" ht="12.75"/>
    <row r="1080" s="170" customFormat="1" ht="12.75"/>
    <row r="1081" s="170" customFormat="1" ht="12.75"/>
    <row r="1082" s="170" customFormat="1" ht="12.75"/>
    <row r="1083" s="170" customFormat="1" ht="12.75"/>
    <row r="1084" s="170" customFormat="1" ht="12.75"/>
    <row r="1085" s="170" customFormat="1" ht="12.75"/>
    <row r="1086" s="170" customFormat="1" ht="12.75"/>
    <row r="1087" s="170" customFormat="1" ht="12.75"/>
    <row r="1088" s="170" customFormat="1" ht="12.75"/>
    <row r="1089" s="170" customFormat="1" ht="12.75"/>
    <row r="1090" s="170" customFormat="1" ht="12.75"/>
    <row r="1091" s="170" customFormat="1" ht="12.75"/>
    <row r="1092" s="170" customFormat="1" ht="12.75"/>
    <row r="1093" s="170" customFormat="1" ht="12.75"/>
    <row r="1094" s="170" customFormat="1" ht="12.75"/>
    <row r="1095" s="170" customFormat="1" ht="12.75"/>
    <row r="1096" s="170" customFormat="1" ht="12.75"/>
    <row r="1097" s="170" customFormat="1" ht="12.75"/>
    <row r="1098" s="170" customFormat="1" ht="12.75"/>
    <row r="1099" s="170" customFormat="1" ht="12.75"/>
    <row r="1100" s="170" customFormat="1" ht="12.75"/>
    <row r="1101" s="170" customFormat="1" ht="12.75"/>
    <row r="1102" s="170" customFormat="1" ht="12.75"/>
    <row r="1103" s="170" customFormat="1" ht="12.75"/>
    <row r="1104" s="170" customFormat="1" ht="12.75"/>
    <row r="1105" s="170" customFormat="1" ht="12.75"/>
    <row r="1106" s="170" customFormat="1" ht="12.75"/>
    <row r="1107" s="170" customFormat="1" ht="12.75"/>
    <row r="1108" s="170" customFormat="1" ht="12.75"/>
    <row r="1109" s="170" customFormat="1" ht="12.75"/>
    <row r="1110" s="170" customFormat="1" ht="12.75"/>
    <row r="1111" s="170" customFormat="1" ht="12.75"/>
    <row r="1112" s="170" customFormat="1" ht="12.75"/>
    <row r="1113" s="170" customFormat="1" ht="12.75"/>
    <row r="1114" s="170" customFormat="1" ht="12.75"/>
    <row r="1115" s="170" customFormat="1" ht="12.75"/>
    <row r="1116" s="170" customFormat="1" ht="12.75"/>
    <row r="1117" s="170" customFormat="1" ht="12.75"/>
    <row r="1118" s="170" customFormat="1" ht="12.75"/>
    <row r="1119" s="170" customFormat="1" ht="12.75"/>
    <row r="1120" s="170" customFormat="1" ht="12.75"/>
    <row r="1121" s="170" customFormat="1" ht="12.75"/>
    <row r="1122" s="170" customFormat="1" ht="12.75"/>
    <row r="1123" s="170" customFormat="1" ht="12.75"/>
    <row r="1124" s="170" customFormat="1" ht="12.75"/>
    <row r="1125" s="170" customFormat="1" ht="12.75"/>
    <row r="1126" s="170" customFormat="1" ht="12.75"/>
    <row r="1127" s="170" customFormat="1" ht="12.75"/>
    <row r="1128" s="170" customFormat="1" ht="12.75"/>
    <row r="1129" s="170" customFormat="1" ht="12.75"/>
    <row r="1130" s="170" customFormat="1" ht="12.75"/>
    <row r="1131" s="170" customFormat="1" ht="12.75"/>
    <row r="1132" s="170" customFormat="1" ht="12.75"/>
    <row r="1133" s="170" customFormat="1" ht="12.75"/>
    <row r="1134" s="170" customFormat="1" ht="12.75"/>
    <row r="1135" s="170" customFormat="1" ht="12.75"/>
    <row r="1136" s="170" customFormat="1" ht="12.75"/>
    <row r="1137" s="170" customFormat="1" ht="12.75"/>
    <row r="1138" s="170" customFormat="1" ht="12.75"/>
    <row r="1139" s="170" customFormat="1" ht="12.75"/>
    <row r="1140" s="170" customFormat="1" ht="12.75"/>
    <row r="1141" s="170" customFormat="1" ht="12.75"/>
    <row r="1142" s="170" customFormat="1" ht="12.75"/>
    <row r="1143" s="170" customFormat="1" ht="12.75"/>
    <row r="1144" s="170" customFormat="1" ht="12.75"/>
    <row r="1145" s="170" customFormat="1" ht="12.75"/>
    <row r="1146" s="170" customFormat="1" ht="12.75"/>
    <row r="1147" s="170" customFormat="1" ht="12.75"/>
    <row r="1148" s="170" customFormat="1" ht="12.75"/>
    <row r="1149" s="170" customFormat="1" ht="12.75"/>
    <row r="1150" s="170" customFormat="1" ht="12.75"/>
    <row r="1151" s="170" customFormat="1" ht="12.75"/>
    <row r="1152" s="170" customFormat="1" ht="12.75"/>
    <row r="1153" s="170" customFormat="1" ht="12.75"/>
    <row r="1154" s="170" customFormat="1" ht="12.75"/>
    <row r="1155" s="170" customFormat="1" ht="12.75"/>
    <row r="1156" s="170" customFormat="1" ht="12.75"/>
    <row r="1157" s="170" customFormat="1" ht="12.75"/>
    <row r="1158" s="170" customFormat="1" ht="12.75"/>
    <row r="1159" s="170" customFormat="1" ht="12.75"/>
    <row r="1160" s="170" customFormat="1" ht="12.75"/>
    <row r="1161" s="170" customFormat="1" ht="12.75"/>
    <row r="1162" s="170" customFormat="1" ht="12.75"/>
    <row r="1163" s="170" customFormat="1" ht="12.75"/>
    <row r="1164" s="170" customFormat="1" ht="12.75"/>
    <row r="1165" s="170" customFormat="1" ht="12.75"/>
    <row r="1166" s="170" customFormat="1" ht="12.75"/>
    <row r="1167" s="170" customFormat="1" ht="12.75"/>
    <row r="1168" s="170" customFormat="1" ht="12.75"/>
    <row r="1169" s="170" customFormat="1" ht="12.75"/>
    <row r="1170" s="170" customFormat="1" ht="12.75"/>
    <row r="1171" s="170" customFormat="1" ht="12.75"/>
    <row r="1172" s="170" customFormat="1" ht="12.75"/>
    <row r="1173" s="170" customFormat="1" ht="12.75"/>
    <row r="1174" s="170" customFormat="1" ht="12.75"/>
    <row r="1175" s="170" customFormat="1" ht="12.75"/>
    <row r="1176" s="170" customFormat="1" ht="12.75"/>
    <row r="1177" s="170" customFormat="1" ht="12.75"/>
    <row r="1178" s="170" customFormat="1" ht="12.75"/>
    <row r="1179" s="170" customFormat="1" ht="12.75"/>
    <row r="1180" s="170" customFormat="1" ht="12.75"/>
    <row r="1181" s="170" customFormat="1" ht="12.75"/>
    <row r="1182" s="170" customFormat="1" ht="12.75"/>
    <row r="1183" s="170" customFormat="1" ht="12.75"/>
    <row r="1184" s="170" customFormat="1" ht="12.75"/>
    <row r="1185" s="170" customFormat="1" ht="12.75"/>
    <row r="1186" s="170" customFormat="1" ht="12.75"/>
    <row r="1187" s="170" customFormat="1" ht="12.75"/>
    <row r="1188" s="170" customFormat="1" ht="12.75"/>
    <row r="1189" s="170" customFormat="1" ht="12.75"/>
    <row r="1190" s="170" customFormat="1" ht="12.75"/>
    <row r="1191" s="170" customFormat="1" ht="12.75"/>
    <row r="1192" s="170" customFormat="1" ht="12.75"/>
    <row r="1193" s="170" customFormat="1" ht="12.75"/>
    <row r="1194" s="170" customFormat="1" ht="12.75"/>
    <row r="1195" s="170" customFormat="1" ht="12.75"/>
    <row r="1196" s="170" customFormat="1" ht="12.75"/>
    <row r="1197" s="170" customFormat="1" ht="12.75"/>
    <row r="1198" s="170" customFormat="1" ht="12.75"/>
    <row r="1199" s="170" customFormat="1" ht="12.75"/>
    <row r="1200" s="170" customFormat="1" ht="12.75"/>
    <row r="1201" s="170" customFormat="1" ht="12.75"/>
    <row r="1202" s="170" customFormat="1" ht="12.75"/>
    <row r="1203" s="170" customFormat="1" ht="12.75"/>
    <row r="1204" s="170" customFormat="1" ht="12.75"/>
    <row r="1205" s="170" customFormat="1" ht="12.75"/>
    <row r="1206" s="170" customFormat="1" ht="12.75"/>
    <row r="1207" s="170" customFormat="1" ht="12.75"/>
    <row r="1208" s="170" customFormat="1" ht="12.75"/>
    <row r="1209" s="170" customFormat="1" ht="12.75"/>
    <row r="1210" s="170" customFormat="1" ht="12.75"/>
    <row r="1211" s="170" customFormat="1" ht="12.75"/>
    <row r="1212" s="170" customFormat="1" ht="12.75"/>
    <row r="1213" s="170" customFormat="1" ht="12.75"/>
    <row r="1214" s="170" customFormat="1" ht="12.75"/>
    <row r="1215" s="170" customFormat="1" ht="12.75"/>
    <row r="1216" s="170" customFormat="1" ht="12.75"/>
    <row r="1217" s="170" customFormat="1" ht="12.75"/>
    <row r="1218" s="170" customFormat="1" ht="12.75"/>
    <row r="1219" s="170" customFormat="1" ht="12.75"/>
    <row r="1220" s="170" customFormat="1" ht="12.75"/>
    <row r="1221" s="170" customFormat="1" ht="12.75"/>
    <row r="1222" s="170" customFormat="1" ht="12.75"/>
    <row r="1223" s="170" customFormat="1" ht="12.75"/>
    <row r="1224" s="170" customFormat="1" ht="12.75"/>
    <row r="1225" s="170" customFormat="1" ht="12.75"/>
    <row r="1226" s="170" customFormat="1" ht="12.75"/>
    <row r="1227" s="170" customFormat="1" ht="12.75"/>
    <row r="1228" s="170" customFormat="1" ht="12.75"/>
    <row r="1229" s="170" customFormat="1" ht="12.75"/>
    <row r="1230" s="170" customFormat="1" ht="12.75"/>
    <row r="1231" s="170" customFormat="1" ht="12.75"/>
    <row r="1232" s="170" customFormat="1" ht="12.75"/>
    <row r="1233" s="170" customFormat="1" ht="12.75"/>
    <row r="1234" s="170" customFormat="1" ht="12.75"/>
    <row r="1235" s="170" customFormat="1" ht="12.75"/>
    <row r="1236" s="170" customFormat="1" ht="12.75"/>
    <row r="1237" s="170" customFormat="1" ht="12.75"/>
    <row r="1238" s="170" customFormat="1" ht="12.75"/>
    <row r="1239" s="170" customFormat="1" ht="12.75"/>
    <row r="1240" s="170" customFormat="1" ht="12.75"/>
    <row r="1241" s="170" customFormat="1" ht="12.75"/>
    <row r="1242" s="170" customFormat="1" ht="12.75"/>
    <row r="1243" s="170" customFormat="1" ht="12.75"/>
    <row r="1244" s="170" customFormat="1" ht="12.75"/>
    <row r="1245" s="170" customFormat="1" ht="12.75"/>
    <row r="1246" s="170" customFormat="1" ht="12.75"/>
    <row r="1247" s="170" customFormat="1" ht="12.75"/>
    <row r="1248" s="170" customFormat="1" ht="12.75"/>
    <row r="1249" s="170" customFormat="1" ht="12.75"/>
    <row r="1250" s="170" customFormat="1" ht="12.75"/>
    <row r="1251" s="170" customFormat="1" ht="12.75"/>
    <row r="1252" s="170" customFormat="1" ht="12.75"/>
    <row r="1253" s="170" customFormat="1" ht="12.75"/>
    <row r="1254" s="170" customFormat="1" ht="12.75"/>
    <row r="1255" s="170" customFormat="1" ht="12.75"/>
    <row r="1256" s="170" customFormat="1" ht="12.75"/>
    <row r="1257" s="170" customFormat="1" ht="12.75"/>
    <row r="1258" s="170" customFormat="1" ht="12.75"/>
    <row r="1259" s="170" customFormat="1" ht="12.75"/>
    <row r="1260" s="170" customFormat="1" ht="12.75"/>
    <row r="1261" s="170" customFormat="1" ht="12.75"/>
    <row r="1262" s="170" customFormat="1" ht="12.75"/>
    <row r="1263" s="170" customFormat="1" ht="12.75"/>
    <row r="1264" s="170" customFormat="1" ht="12.75"/>
    <row r="1265" s="170" customFormat="1" ht="12.75"/>
    <row r="1266" s="170" customFormat="1" ht="12.75"/>
    <row r="1267" s="170" customFormat="1" ht="12.75"/>
    <row r="1268" s="170" customFormat="1" ht="12.75"/>
    <row r="1269" s="170" customFormat="1" ht="12.75"/>
    <row r="1270" s="170" customFormat="1" ht="12.75"/>
    <row r="1271" s="170" customFormat="1" ht="12.75"/>
    <row r="1272" s="170" customFormat="1" ht="12.75"/>
    <row r="1273" s="170" customFormat="1" ht="12.75"/>
    <row r="1274" s="170" customFormat="1" ht="12.75"/>
    <row r="1275" s="170" customFormat="1" ht="12.75"/>
    <row r="1276" s="170" customFormat="1" ht="12.75"/>
    <row r="1277" s="170" customFormat="1" ht="12.75"/>
    <row r="1278" s="170" customFormat="1" ht="12.75"/>
    <row r="1279" s="170" customFormat="1" ht="12.75"/>
    <row r="1280" s="170" customFormat="1" ht="12.75"/>
    <row r="1281" s="170" customFormat="1" ht="12.75"/>
    <row r="1282" s="170" customFormat="1" ht="12.75"/>
    <row r="1283" s="170" customFormat="1" ht="12.75"/>
    <row r="1284" s="170" customFormat="1" ht="12.75"/>
    <row r="1285" s="170" customFormat="1" ht="12.75"/>
    <row r="1286" s="170" customFormat="1" ht="12.75"/>
    <row r="1287" s="170" customFormat="1" ht="12.75"/>
    <row r="1288" s="170" customFormat="1" ht="12.75"/>
    <row r="1289" s="170" customFormat="1" ht="12.75"/>
    <row r="1290" s="170" customFormat="1" ht="12.75"/>
    <row r="1291" s="170" customFormat="1" ht="12.75"/>
    <row r="1292" s="170" customFormat="1" ht="12.75"/>
    <row r="1293" s="170" customFormat="1" ht="12.75"/>
    <row r="1294" s="170" customFormat="1" ht="12.75"/>
    <row r="1295" s="170" customFormat="1" ht="12.75"/>
    <row r="1296" s="170" customFormat="1" ht="12.75"/>
    <row r="1297" s="170" customFormat="1" ht="12.75"/>
    <row r="1298" s="170" customFormat="1" ht="12.75"/>
    <row r="1299" s="170" customFormat="1" ht="12.75"/>
    <row r="1300" s="170" customFormat="1" ht="12.75"/>
    <row r="1301" s="170" customFormat="1" ht="12.75"/>
    <row r="1302" s="170" customFormat="1" ht="12.75"/>
    <row r="1303" s="170" customFormat="1" ht="12.75"/>
    <row r="1304" s="170" customFormat="1" ht="12.75"/>
    <row r="1305" s="170" customFormat="1" ht="12.75"/>
    <row r="1306" s="170" customFormat="1" ht="12.75"/>
    <row r="1307" s="170" customFormat="1" ht="12.75"/>
    <row r="1308" s="170" customFormat="1" ht="12.75"/>
    <row r="1309" s="170" customFormat="1" ht="12.75"/>
    <row r="1310" s="170" customFormat="1" ht="12.75"/>
    <row r="1311" s="170" customFormat="1" ht="12.75"/>
    <row r="1312" s="170" customFormat="1" ht="12.75"/>
    <row r="1313" s="170" customFormat="1" ht="12.75"/>
    <row r="1314" s="170" customFormat="1" ht="12.75"/>
    <row r="1315" s="170" customFormat="1" ht="12.75"/>
    <row r="1316" s="170" customFormat="1" ht="12.75"/>
    <row r="1317" s="170" customFormat="1" ht="12.75"/>
    <row r="1318" s="170" customFormat="1" ht="12.75"/>
    <row r="1319" s="170" customFormat="1" ht="12.75"/>
    <row r="1320" s="170" customFormat="1" ht="12.75"/>
    <row r="1321" s="170" customFormat="1" ht="12.75"/>
    <row r="1322" s="170" customFormat="1" ht="12.75"/>
    <row r="1323" s="170" customFormat="1" ht="12.75"/>
    <row r="1324" s="170" customFormat="1" ht="12.75"/>
    <row r="1325" s="170" customFormat="1" ht="12.75"/>
    <row r="1326" s="170" customFormat="1" ht="12.75"/>
    <row r="1327" s="170" customFormat="1" ht="12.75"/>
    <row r="1328" s="170" customFormat="1" ht="12.75"/>
    <row r="1329" s="170" customFormat="1" ht="12.75"/>
    <row r="1330" s="170" customFormat="1" ht="12.75"/>
    <row r="1331" s="170" customFormat="1" ht="12.75"/>
    <row r="1332" s="170" customFormat="1" ht="12.75"/>
    <row r="1333" s="170" customFormat="1" ht="12.75"/>
    <row r="1334" s="170" customFormat="1" ht="12.75"/>
    <row r="1335" s="170" customFormat="1" ht="12.75"/>
    <row r="1336" s="170" customFormat="1" ht="12.75"/>
    <row r="1337" s="170" customFormat="1" ht="12.75"/>
    <row r="1338" s="170" customFormat="1" ht="12.75"/>
    <row r="1339" s="170" customFormat="1" ht="12.75"/>
    <row r="1340" s="170" customFormat="1" ht="12.75"/>
    <row r="1341" s="170" customFormat="1" ht="12.75"/>
    <row r="1342" s="170" customFormat="1" ht="12.75"/>
    <row r="1343" s="170" customFormat="1" ht="12.75"/>
    <row r="1344" s="170" customFormat="1" ht="12.75"/>
    <row r="1345" s="170" customFormat="1" ht="12.75"/>
    <row r="1346" s="170" customFormat="1" ht="12.75"/>
    <row r="1347" s="170" customFormat="1" ht="12.75"/>
    <row r="1348" s="170" customFormat="1" ht="12.75"/>
    <row r="1349" s="170" customFormat="1" ht="12.75"/>
    <row r="1350" s="170" customFormat="1" ht="12.75"/>
    <row r="1351" s="170" customFormat="1" ht="12.75"/>
    <row r="1352" s="170" customFormat="1" ht="12.75"/>
    <row r="1353" s="170" customFormat="1" ht="12.75"/>
    <row r="1354" s="170" customFormat="1" ht="12.75"/>
    <row r="1355" s="170" customFormat="1" ht="12.75"/>
    <row r="1356" s="170" customFormat="1" ht="12.75"/>
    <row r="1357" s="170" customFormat="1" ht="12.75"/>
    <row r="1358" s="170" customFormat="1" ht="12.75"/>
    <row r="1359" s="170" customFormat="1" ht="12.75"/>
    <row r="1360" s="170" customFormat="1" ht="12.75"/>
    <row r="1361" s="170" customFormat="1" ht="12.75"/>
    <row r="1362" s="170" customFormat="1" ht="12.75"/>
    <row r="1363" s="170" customFormat="1" ht="12.75"/>
    <row r="1364" s="170" customFormat="1" ht="12.75"/>
    <row r="1365" s="170" customFormat="1" ht="12.75"/>
    <row r="1366" s="170" customFormat="1" ht="12.75"/>
    <row r="1367" s="170" customFormat="1" ht="12.75"/>
    <row r="1368" s="170" customFormat="1" ht="12.75"/>
    <row r="1369" s="170" customFormat="1" ht="12.75"/>
    <row r="1370" s="170" customFormat="1" ht="12.75"/>
    <row r="1371" s="170" customFormat="1" ht="12.75"/>
    <row r="1372" s="170" customFormat="1" ht="12.75"/>
    <row r="1373" s="170" customFormat="1" ht="12.75"/>
    <row r="1374" s="170" customFormat="1" ht="12.75"/>
    <row r="1375" s="170" customFormat="1" ht="12.75"/>
    <row r="1376" s="170" customFormat="1" ht="12.75"/>
    <row r="1377" s="170" customFormat="1" ht="12.75"/>
    <row r="1378" s="170" customFormat="1" ht="12.75"/>
    <row r="1379" s="170" customFormat="1" ht="12.75"/>
    <row r="1380" s="170" customFormat="1" ht="12.75"/>
    <row r="1381" s="170" customFormat="1" ht="12.75"/>
    <row r="1382" s="170" customFormat="1" ht="12.75"/>
    <row r="1383" s="170" customFormat="1" ht="12.75"/>
    <row r="1384" s="170" customFormat="1" ht="12.75"/>
    <row r="1385" s="170" customFormat="1" ht="12.75"/>
    <row r="1386" s="170" customFormat="1" ht="12.75"/>
    <row r="1387" s="170" customFormat="1" ht="12.75"/>
    <row r="1388" s="170" customFormat="1" ht="12.75"/>
    <row r="1389" s="170" customFormat="1" ht="12.75"/>
    <row r="1390" s="170" customFormat="1" ht="12.75"/>
    <row r="1391" s="170" customFormat="1" ht="12.75"/>
    <row r="1392" s="170" customFormat="1" ht="12.75"/>
    <row r="1393" s="170" customFormat="1" ht="12.75"/>
    <row r="1394" s="170" customFormat="1" ht="12.75"/>
    <row r="1395" s="170" customFormat="1" ht="12.75"/>
    <row r="1396" s="170" customFormat="1" ht="12.75"/>
    <row r="1397" s="170" customFormat="1" ht="12.75"/>
    <row r="1398" s="170" customFormat="1" ht="12.75"/>
    <row r="1399" s="170" customFormat="1" ht="12.75"/>
    <row r="1400" s="170" customFormat="1" ht="12.75"/>
    <row r="1401" s="170" customFormat="1" ht="12.75"/>
    <row r="1402" s="170" customFormat="1" ht="12.75"/>
    <row r="1403" s="170" customFormat="1" ht="12.75"/>
    <row r="1404" s="170" customFormat="1" ht="12.75"/>
    <row r="1405" s="170" customFormat="1" ht="12.75"/>
    <row r="1406" s="170" customFormat="1" ht="12.75"/>
    <row r="1407" s="170" customFormat="1" ht="12.75"/>
    <row r="1408" s="170" customFormat="1" ht="12.75"/>
    <row r="1409" s="170" customFormat="1" ht="12.75"/>
    <row r="1410" s="170" customFormat="1" ht="12.75"/>
    <row r="1411" s="170" customFormat="1" ht="12.75"/>
    <row r="1412" s="170" customFormat="1" ht="12.75"/>
    <row r="1413" s="170" customFormat="1" ht="12.75"/>
    <row r="1414" s="170" customFormat="1" ht="12.75"/>
    <row r="1415" s="170" customFormat="1" ht="12.75"/>
    <row r="1416" s="170" customFormat="1" ht="12.75"/>
    <row r="1417" s="170" customFormat="1" ht="12.75"/>
    <row r="1418" s="170" customFormat="1" ht="12.75"/>
    <row r="1419" s="170" customFormat="1" ht="12.75"/>
    <row r="1420" s="170" customFormat="1" ht="12.75"/>
    <row r="1421" s="170" customFormat="1" ht="12.75"/>
    <row r="1422" s="170" customFormat="1" ht="12.75"/>
    <row r="1423" s="170" customFormat="1" ht="12.75"/>
    <row r="1424" s="170" customFormat="1" ht="12.75"/>
    <row r="1425" s="170" customFormat="1" ht="12.75"/>
    <row r="1426" s="170" customFormat="1" ht="12.75"/>
    <row r="1427" s="170" customFormat="1" ht="12.75"/>
    <row r="1428" s="170" customFormat="1" ht="12.75"/>
    <row r="1429" s="170" customFormat="1" ht="12.75"/>
    <row r="1430" s="170" customFormat="1" ht="12.75"/>
    <row r="1431" s="170" customFormat="1" ht="12.75"/>
    <row r="1432" s="170" customFormat="1" ht="12.75"/>
    <row r="1433" s="170" customFormat="1" ht="12.75"/>
    <row r="1434" s="170" customFormat="1" ht="12.75"/>
    <row r="1435" s="170" customFormat="1" ht="12.75"/>
    <row r="1436" s="170" customFormat="1" ht="12.75"/>
    <row r="1437" s="170" customFormat="1" ht="12.75"/>
    <row r="1438" s="170" customFormat="1" ht="12.75"/>
    <row r="1439" s="170" customFormat="1" ht="12.75"/>
    <row r="1440" s="170" customFormat="1" ht="12.75"/>
    <row r="1441" s="170" customFormat="1" ht="12.75"/>
    <row r="1442" s="170" customFormat="1" ht="12.75"/>
    <row r="1443" s="170" customFormat="1" ht="12.75"/>
    <row r="1444" s="170" customFormat="1" ht="12.75"/>
    <row r="1445" s="170" customFormat="1" ht="12.75"/>
    <row r="1446" s="170" customFormat="1" ht="12.75"/>
    <row r="1447" s="170" customFormat="1" ht="12.75"/>
    <row r="1448" s="170" customFormat="1" ht="12.75"/>
    <row r="1449" s="170" customFormat="1" ht="12.75"/>
    <row r="1450" s="170" customFormat="1" ht="12.75"/>
    <row r="1451" s="170" customFormat="1" ht="12.75"/>
    <row r="1452" s="170" customFormat="1" ht="12.75"/>
    <row r="1453" s="170" customFormat="1" ht="12.75"/>
    <row r="1454" s="170" customFormat="1" ht="12.75"/>
    <row r="1455" s="170" customFormat="1" ht="12.75"/>
    <row r="1456" s="170" customFormat="1" ht="12.75"/>
    <row r="1457" s="170" customFormat="1" ht="12.75"/>
    <row r="1458" s="170" customFormat="1" ht="12.75"/>
    <row r="1459" s="170" customFormat="1" ht="12.75"/>
    <row r="1460" s="170" customFormat="1" ht="12.75"/>
    <row r="1461" s="170" customFormat="1" ht="12.75"/>
    <row r="1462" s="170" customFormat="1" ht="12.75"/>
    <row r="1463" s="170" customFormat="1" ht="12.75"/>
    <row r="1464" s="170" customFormat="1" ht="12.75"/>
    <row r="1465" s="170" customFormat="1" ht="12.75"/>
    <row r="1466" s="170" customFormat="1" ht="12.75"/>
    <row r="1467" s="170" customFormat="1" ht="12.75"/>
    <row r="1468" s="170" customFormat="1" ht="12.75"/>
    <row r="1469" s="170" customFormat="1" ht="12.75"/>
    <row r="1470" s="170" customFormat="1" ht="12.75"/>
    <row r="1471" s="170" customFormat="1" ht="12.75"/>
    <row r="1472" s="170" customFormat="1" ht="12.75"/>
    <row r="1473" s="170" customFormat="1" ht="12.75"/>
    <row r="1474" s="170" customFormat="1" ht="12.75"/>
    <row r="1475" s="170" customFormat="1" ht="12.75"/>
    <row r="1476" s="170" customFormat="1" ht="12.75"/>
    <row r="1477" s="170" customFormat="1" ht="12.75"/>
    <row r="1478" s="170" customFormat="1" ht="12.75"/>
    <row r="1479" s="170" customFormat="1" ht="12.75"/>
    <row r="1480" s="170" customFormat="1" ht="12.75"/>
    <row r="1481" s="170" customFormat="1" ht="12.75"/>
    <row r="1482" s="170" customFormat="1" ht="12.75"/>
    <row r="1483" s="170" customFormat="1" ht="12.75"/>
    <row r="1484" s="170" customFormat="1" ht="12.75"/>
    <row r="1485" s="170" customFormat="1" ht="12.75"/>
    <row r="1486" s="170" customFormat="1" ht="12.75"/>
    <row r="1487" s="170" customFormat="1" ht="12.75"/>
    <row r="1488" s="170" customFormat="1" ht="12.75"/>
    <row r="1489" s="170" customFormat="1" ht="12.75"/>
    <row r="1490" s="170" customFormat="1" ht="12.75"/>
    <row r="1491" s="170" customFormat="1" ht="12.75"/>
    <row r="1492" s="170" customFormat="1" ht="12.75"/>
    <row r="1493" s="170" customFormat="1" ht="12.75"/>
    <row r="1494" s="170" customFormat="1" ht="12.75"/>
    <row r="1495" s="170" customFormat="1" ht="12.75"/>
    <row r="1496" s="170" customFormat="1" ht="12.75"/>
    <row r="1497" s="170" customFormat="1" ht="12.75"/>
    <row r="1498" s="170" customFormat="1" ht="12.75"/>
    <row r="1499" s="170" customFormat="1" ht="12.75"/>
    <row r="1500" s="170" customFormat="1" ht="12.75"/>
    <row r="1501" s="170" customFormat="1" ht="12.75"/>
    <row r="1502" s="170" customFormat="1" ht="12.75"/>
    <row r="1503" s="170" customFormat="1" ht="12.75"/>
    <row r="1504" s="170" customFormat="1" ht="12.75"/>
    <row r="1505" s="170" customFormat="1" ht="12.75"/>
    <row r="1506" s="170" customFormat="1" ht="12.75"/>
    <row r="1507" s="170" customFormat="1" ht="12.75"/>
    <row r="1508" s="170" customFormat="1" ht="12.75"/>
    <row r="1509" s="170" customFormat="1" ht="12.75"/>
    <row r="1510" s="170" customFormat="1" ht="12.75"/>
    <row r="1511" s="170" customFormat="1" ht="12.75"/>
    <row r="1512" s="170" customFormat="1" ht="12.75"/>
    <row r="1513" s="170" customFormat="1" ht="12.75"/>
    <row r="1514" s="170" customFormat="1" ht="12.75"/>
    <row r="1515" s="170" customFormat="1" ht="12.75"/>
    <row r="1516" s="170" customFormat="1" ht="12.75"/>
    <row r="1517" s="170" customFormat="1" ht="12.75"/>
    <row r="1518" s="170" customFormat="1" ht="12.75"/>
    <row r="1519" s="170" customFormat="1" ht="12.75"/>
    <row r="1520" s="170" customFormat="1" ht="12.75"/>
    <row r="1521" s="170" customFormat="1" ht="12.75"/>
    <row r="1522" s="170" customFormat="1" ht="12.75"/>
    <row r="1523" s="170" customFormat="1" ht="12.75"/>
    <row r="1524" s="170" customFormat="1" ht="12.75"/>
    <row r="1525" s="170" customFormat="1" ht="12.75"/>
    <row r="1526" s="170" customFormat="1" ht="12.75"/>
    <row r="1527" s="170" customFormat="1" ht="12.75"/>
    <row r="1528" s="170" customFormat="1" ht="12.75"/>
    <row r="1529" s="170" customFormat="1" ht="12.75"/>
    <row r="1530" s="170" customFormat="1" ht="12.75"/>
    <row r="1531" s="170" customFormat="1" ht="12.75"/>
    <row r="1532" s="170" customFormat="1" ht="12.75"/>
    <row r="1533" s="170" customFormat="1" ht="12.75"/>
    <row r="1534" s="170" customFormat="1" ht="12.75"/>
    <row r="1535" s="170" customFormat="1" ht="12.75"/>
    <row r="1536" s="170" customFormat="1" ht="12.75"/>
    <row r="1537" s="170" customFormat="1" ht="12.75"/>
    <row r="1538" s="170" customFormat="1" ht="12.75"/>
    <row r="1539" s="170" customFormat="1" ht="12.75"/>
    <row r="1540" s="170" customFormat="1" ht="12.75"/>
    <row r="1541" s="170" customFormat="1" ht="12.75"/>
    <row r="1542" s="170" customFormat="1" ht="12.75"/>
    <row r="1543" s="170" customFormat="1" ht="12.75"/>
    <row r="1544" s="170" customFormat="1" ht="12.75"/>
    <row r="1545" s="170" customFormat="1" ht="12.75"/>
    <row r="1546" s="170" customFormat="1" ht="12.75"/>
    <row r="1547" s="170" customFormat="1" ht="12.75"/>
    <row r="1548" s="170" customFormat="1" ht="12.75"/>
    <row r="1549" s="170" customFormat="1" ht="12.75"/>
    <row r="1550" s="170" customFormat="1" ht="12.75"/>
    <row r="1551" s="170" customFormat="1" ht="12.75"/>
    <row r="1552" s="170" customFormat="1" ht="12.75"/>
    <row r="1553" s="170" customFormat="1" ht="12.75"/>
    <row r="1554" s="170" customFormat="1" ht="12.75"/>
    <row r="1555" s="170" customFormat="1" ht="12.75"/>
    <row r="1556" s="170" customFormat="1" ht="12.75"/>
    <row r="1557" s="170" customFormat="1" ht="12.75"/>
    <row r="1558" s="170" customFormat="1" ht="12.75"/>
    <row r="1559" s="170" customFormat="1" ht="12.75"/>
    <row r="1560" s="170" customFormat="1" ht="12.75"/>
    <row r="1561" s="170" customFormat="1" ht="12.75"/>
    <row r="1562" s="170" customFormat="1" ht="12.75"/>
    <row r="1563" s="170" customFormat="1" ht="12.75"/>
    <row r="1564" s="170" customFormat="1" ht="12.75"/>
    <row r="1565" s="170" customFormat="1" ht="12.75"/>
    <row r="1566" s="170" customFormat="1" ht="12.75"/>
    <row r="1567" s="170" customFormat="1" ht="12.75"/>
    <row r="1568" s="170" customFormat="1" ht="12.75"/>
    <row r="1569" s="170" customFormat="1" ht="12.75"/>
    <row r="1570" s="170" customFormat="1" ht="12.75"/>
    <row r="1571" s="170" customFormat="1" ht="12.75"/>
    <row r="1572" s="170" customFormat="1" ht="12.75"/>
    <row r="1573" s="170" customFormat="1" ht="12.75"/>
    <row r="1574" s="170" customFormat="1" ht="12.75"/>
    <row r="1575" s="170" customFormat="1" ht="12.75"/>
    <row r="1576" s="170" customFormat="1" ht="12.75"/>
    <row r="1577" s="170" customFormat="1" ht="12.75"/>
    <row r="1578" s="170" customFormat="1" ht="12.75"/>
    <row r="1579" s="170" customFormat="1" ht="12.75"/>
    <row r="1580" s="170" customFormat="1" ht="12.75"/>
    <row r="1581" s="170" customFormat="1" ht="12.75"/>
    <row r="1582" s="170" customFormat="1" ht="12.75"/>
    <row r="1583" s="170" customFormat="1" ht="12.75"/>
    <row r="1584" s="170" customFormat="1" ht="12.75"/>
    <row r="1585" s="170" customFormat="1" ht="12.75"/>
    <row r="1586" s="170" customFormat="1" ht="12.75"/>
    <row r="1587" s="170" customFormat="1" ht="12.75"/>
    <row r="1588" s="170" customFormat="1" ht="12.75"/>
    <row r="1589" s="170" customFormat="1" ht="12.75"/>
    <row r="1590" s="170" customFormat="1" ht="12.75"/>
    <row r="1591" s="170" customFormat="1" ht="12.75"/>
    <row r="1592" s="170" customFormat="1" ht="12.75"/>
    <row r="1593" s="170" customFormat="1" ht="12.75"/>
    <row r="1594" s="170" customFormat="1" ht="12.75"/>
    <row r="1595" s="170" customFormat="1" ht="12.75"/>
    <row r="1596" s="170" customFormat="1" ht="12.75"/>
    <row r="1597" s="170" customFormat="1" ht="12.75"/>
    <row r="1598" s="170" customFormat="1" ht="12.75"/>
    <row r="1599" s="170" customFormat="1" ht="12.75"/>
    <row r="1600" s="170" customFormat="1" ht="12.75"/>
    <row r="1601" s="170" customFormat="1" ht="12.75"/>
    <row r="1602" s="170" customFormat="1" ht="12.75"/>
    <row r="1603" s="170" customFormat="1" ht="12.75"/>
    <row r="1604" s="170" customFormat="1" ht="12.75"/>
    <row r="1605" s="170" customFormat="1" ht="12.75"/>
    <row r="1606" s="170" customFormat="1" ht="12.75"/>
    <row r="1607" s="170" customFormat="1" ht="12.75"/>
    <row r="1608" s="170" customFormat="1" ht="12.75"/>
    <row r="1609" s="170" customFormat="1" ht="12.75"/>
    <row r="1610" s="170" customFormat="1" ht="12.75"/>
    <row r="1611" s="170" customFormat="1" ht="12.75"/>
    <row r="1612" s="170" customFormat="1" ht="12.75"/>
    <row r="1613" s="170" customFormat="1" ht="12.75"/>
    <row r="1614" s="170" customFormat="1" ht="12.75"/>
    <row r="1615" s="170" customFormat="1" ht="12.75"/>
    <row r="1616" s="170" customFormat="1" ht="12.75"/>
    <row r="1617" s="170" customFormat="1" ht="12.75"/>
    <row r="1618" s="170" customFormat="1" ht="12.75"/>
    <row r="1619" s="170" customFormat="1" ht="12.75"/>
    <row r="1620" s="170" customFormat="1" ht="12.75"/>
    <row r="1621" s="170" customFormat="1" ht="12.75"/>
    <row r="1622" s="170" customFormat="1" ht="12.75"/>
    <row r="1623" s="170" customFormat="1" ht="12.75"/>
    <row r="1624" s="170" customFormat="1" ht="12.75"/>
    <row r="1625" s="170" customFormat="1" ht="12.75"/>
    <row r="1626" s="170" customFormat="1" ht="12.75"/>
    <row r="1627" s="170" customFormat="1" ht="12.75"/>
    <row r="1628" s="170" customFormat="1" ht="12.75"/>
    <row r="1629" s="170" customFormat="1" ht="12.75"/>
    <row r="1630" s="170" customFormat="1" ht="12.75"/>
    <row r="1631" s="170" customFormat="1" ht="12.75"/>
    <row r="1632" s="170" customFormat="1" ht="12.75"/>
    <row r="1633" s="170" customFormat="1" ht="12.75"/>
    <row r="1634" s="170" customFormat="1" ht="12.75"/>
    <row r="1635" s="170" customFormat="1" ht="12.75"/>
    <row r="1636" s="170" customFormat="1" ht="12.75"/>
    <row r="1637" s="170" customFormat="1" ht="12.75"/>
    <row r="1638" s="170" customFormat="1" ht="12.75"/>
    <row r="1639" s="170" customFormat="1" ht="12.75"/>
    <row r="1640" s="170" customFormat="1" ht="12.75"/>
    <row r="1641" s="170" customFormat="1" ht="12.75"/>
    <row r="1642" s="170" customFormat="1" ht="12.75"/>
    <row r="1643" s="170" customFormat="1" ht="12.75"/>
    <row r="1644" s="170" customFormat="1" ht="12.75"/>
    <row r="1645" s="170" customFormat="1" ht="12.75"/>
    <row r="1646" s="170" customFormat="1" ht="12.75"/>
    <row r="1647" s="170" customFormat="1" ht="12.75"/>
    <row r="1648" s="170" customFormat="1" ht="12.75"/>
    <row r="1649" s="170" customFormat="1" ht="12.75"/>
    <row r="1650" s="170" customFormat="1" ht="12.75"/>
    <row r="1651" s="170" customFormat="1" ht="12.75"/>
    <row r="1652" s="170" customFormat="1" ht="12.75"/>
    <row r="1653" s="170" customFormat="1" ht="12.75"/>
    <row r="1654" s="170" customFormat="1" ht="12.75"/>
    <row r="1655" s="170" customFormat="1" ht="12.75"/>
    <row r="1656" s="170" customFormat="1" ht="12.75"/>
    <row r="1657" s="170" customFormat="1" ht="12.75"/>
    <row r="1658" s="170" customFormat="1" ht="12.75"/>
    <row r="1659" s="170" customFormat="1" ht="12.75"/>
    <row r="1660" s="170" customFormat="1" ht="12.75"/>
    <row r="1661" s="170" customFormat="1" ht="12.75"/>
    <row r="1662" s="170" customFormat="1" ht="12.75"/>
    <row r="1663" s="170" customFormat="1" ht="12.75"/>
    <row r="1664" s="170" customFormat="1" ht="12.75"/>
    <row r="1665" s="170" customFormat="1" ht="12.75"/>
    <row r="1666" s="170" customFormat="1" ht="12.75"/>
    <row r="1667" s="170" customFormat="1" ht="12.75"/>
    <row r="1668" s="170" customFormat="1" ht="12.75"/>
    <row r="1669" s="170" customFormat="1" ht="12.75"/>
    <row r="1670" s="170" customFormat="1" ht="12.75"/>
    <row r="1671" s="170" customFormat="1" ht="12.75"/>
    <row r="1672" s="170" customFormat="1" ht="12.75"/>
    <row r="1673" s="170" customFormat="1" ht="12.75"/>
    <row r="1674" s="170" customFormat="1" ht="12.75"/>
    <row r="1675" s="170" customFormat="1" ht="12.75"/>
    <row r="1676" s="170" customFormat="1" ht="12.75"/>
    <row r="1677" s="170" customFormat="1" ht="12.75"/>
    <row r="1678" s="170" customFormat="1" ht="12.75"/>
    <row r="1679" s="170" customFormat="1" ht="12.75"/>
    <row r="1680" s="170" customFormat="1" ht="12.75"/>
    <row r="1681" s="170" customFormat="1" ht="12.75"/>
    <row r="1682" s="170" customFormat="1" ht="12.75"/>
    <row r="1683" s="170" customFormat="1" ht="12.75"/>
    <row r="1684" s="170" customFormat="1" ht="12.75"/>
    <row r="1685" s="170" customFormat="1" ht="12.75"/>
    <row r="1686" s="170" customFormat="1" ht="12.75"/>
    <row r="1687" s="170" customFormat="1" ht="12.75"/>
    <row r="1688" s="170" customFormat="1" ht="12.75"/>
    <row r="1689" s="170" customFormat="1" ht="12.75"/>
    <row r="1690" s="170" customFormat="1" ht="12.75"/>
    <row r="1691" s="170" customFormat="1" ht="12.75"/>
    <row r="1692" s="170" customFormat="1" ht="12.75"/>
    <row r="1693" s="170" customFormat="1" ht="12.75"/>
    <row r="1694" s="170" customFormat="1" ht="12.75"/>
    <row r="1695" s="170" customFormat="1" ht="12.75"/>
    <row r="1696" s="170" customFormat="1" ht="12.75"/>
    <row r="1697" s="170" customFormat="1" ht="12.75"/>
    <row r="1698" s="170" customFormat="1" ht="12.75"/>
    <row r="1699" s="170" customFormat="1" ht="12.75"/>
    <row r="1700" s="170" customFormat="1" ht="12.75"/>
    <row r="1701" s="170" customFormat="1" ht="12.75"/>
    <row r="1702" s="170" customFormat="1" ht="12.75"/>
    <row r="1703" s="170" customFormat="1" ht="12.75"/>
    <row r="1704" s="170" customFormat="1" ht="12.75"/>
    <row r="1705" s="170" customFormat="1" ht="12.75"/>
    <row r="1706" s="170" customFormat="1" ht="12.75"/>
    <row r="1707" s="170" customFormat="1" ht="12.75"/>
    <row r="1708" s="170" customFormat="1" ht="12.75"/>
    <row r="1709" s="170" customFormat="1" ht="12.75"/>
    <row r="1710" s="170" customFormat="1" ht="12.75"/>
    <row r="1711" s="170" customFormat="1" ht="12.75"/>
    <row r="1712" s="170" customFormat="1" ht="12.75"/>
    <row r="1713" s="170" customFormat="1" ht="12.75"/>
    <row r="1714" s="170" customFormat="1" ht="12.75"/>
    <row r="1715" s="170" customFormat="1" ht="12.75"/>
    <row r="1716" s="170" customFormat="1" ht="12.75"/>
    <row r="1717" s="170" customFormat="1" ht="12.75"/>
    <row r="1718" s="170" customFormat="1" ht="12.75"/>
    <row r="1719" s="170" customFormat="1" ht="12.75"/>
    <row r="1720" s="170" customFormat="1" ht="12.75"/>
    <row r="1721" s="170" customFormat="1" ht="12.75"/>
    <row r="1722" s="170" customFormat="1" ht="12.75"/>
    <row r="1723" s="170" customFormat="1" ht="12.75"/>
    <row r="1724" s="170" customFormat="1" ht="12.75"/>
    <row r="1725" s="170" customFormat="1" ht="12.75"/>
    <row r="1726" s="170" customFormat="1" ht="12.75"/>
    <row r="1727" s="170" customFormat="1" ht="12.75"/>
    <row r="1728" s="170" customFormat="1" ht="12.75"/>
    <row r="1729" s="170" customFormat="1" ht="12.75"/>
    <row r="1730" s="170" customFormat="1" ht="12.75"/>
    <row r="1731" s="170" customFormat="1" ht="12.75"/>
    <row r="1732" s="170" customFormat="1" ht="12.75"/>
    <row r="1733" s="170" customFormat="1" ht="12.75"/>
    <row r="1734" s="170" customFormat="1" ht="12.75"/>
    <row r="1735" s="170" customFormat="1" ht="12.75"/>
    <row r="1736" s="170" customFormat="1" ht="12.75"/>
    <row r="1737" s="170" customFormat="1" ht="12.75"/>
    <row r="1738" s="170" customFormat="1" ht="12.75"/>
    <row r="1739" s="170" customFormat="1" ht="12.75"/>
    <row r="1740" s="170" customFormat="1" ht="12.75"/>
    <row r="1741" s="170" customFormat="1" ht="12.75"/>
    <row r="1742" s="170" customFormat="1" ht="12.75"/>
    <row r="1743" s="170" customFormat="1" ht="12.75"/>
    <row r="1744" s="170" customFormat="1" ht="12.75"/>
    <row r="1745" s="170" customFormat="1" ht="12.75"/>
    <row r="1746" s="170" customFormat="1" ht="12.75"/>
    <row r="1747" s="170" customFormat="1" ht="12.75"/>
    <row r="1748" s="170" customFormat="1" ht="12.75"/>
    <row r="1749" s="170" customFormat="1" ht="12.75"/>
    <row r="1750" s="170" customFormat="1" ht="12.75"/>
    <row r="1751" s="170" customFormat="1" ht="12.75"/>
    <row r="1752" s="170" customFormat="1" ht="12.75"/>
    <row r="1753" s="170" customFormat="1" ht="12.75"/>
    <row r="1754" s="170" customFormat="1" ht="12.75"/>
    <row r="1755" s="170" customFormat="1" ht="12.75"/>
    <row r="1756" s="170" customFormat="1" ht="12.75"/>
    <row r="1757" s="170" customFormat="1" ht="12.75"/>
    <row r="1758" s="170" customFormat="1" ht="12.75"/>
    <row r="1759" s="170" customFormat="1" ht="12.75"/>
    <row r="1760" s="170" customFormat="1" ht="12.75"/>
    <row r="1761" s="170" customFormat="1" ht="12.75"/>
    <row r="1762" s="170" customFormat="1" ht="12.75"/>
    <row r="1763" s="170" customFormat="1" ht="12.75"/>
    <row r="1764" s="170" customFormat="1" ht="12.75"/>
    <row r="1765" s="170" customFormat="1" ht="12.75"/>
    <row r="1766" s="170" customFormat="1" ht="12.75"/>
    <row r="1767" s="170" customFormat="1" ht="12.75"/>
    <row r="1768" s="170" customFormat="1" ht="12.75"/>
    <row r="1769" s="170" customFormat="1" ht="12.75"/>
    <row r="1770" s="170" customFormat="1" ht="12.75"/>
    <row r="1771" s="170" customFormat="1" ht="12.75"/>
    <row r="1772" s="170" customFormat="1" ht="12.75"/>
    <row r="1773" s="170" customFormat="1" ht="12.75"/>
    <row r="1774" s="170" customFormat="1" ht="12.75"/>
    <row r="1775" s="170" customFormat="1" ht="12.75"/>
    <row r="1776" s="170" customFormat="1" ht="12.75"/>
    <row r="1777" s="170" customFormat="1" ht="12.75"/>
    <row r="1778" s="170" customFormat="1" ht="12.75"/>
    <row r="1779" s="170" customFormat="1" ht="12.75"/>
    <row r="1780" s="170" customFormat="1" ht="12.75"/>
    <row r="1781" s="170" customFormat="1" ht="12.75"/>
    <row r="1782" s="170" customFormat="1" ht="12.75"/>
    <row r="1783" s="170" customFormat="1" ht="12.75"/>
    <row r="1784" s="170" customFormat="1" ht="12.75"/>
    <row r="1785" s="170" customFormat="1" ht="12.75"/>
    <row r="1786" s="170" customFormat="1" ht="12.75"/>
    <row r="1787" s="170" customFormat="1" ht="12.75"/>
    <row r="1788" s="170" customFormat="1" ht="12.75"/>
    <row r="1789" s="170" customFormat="1" ht="12.75"/>
    <row r="1790" s="170" customFormat="1" ht="12.75"/>
    <row r="1791" s="170" customFormat="1" ht="12.75"/>
    <row r="1792" s="170" customFormat="1" ht="12.75"/>
    <row r="1793" s="170" customFormat="1" ht="12.75"/>
    <row r="1794" s="170" customFormat="1" ht="12.75"/>
    <row r="1795" s="170" customFormat="1" ht="12.75"/>
    <row r="1796" s="170" customFormat="1" ht="12.75"/>
    <row r="1797" s="170" customFormat="1" ht="12.75"/>
    <row r="1798" s="170" customFormat="1" ht="12.75"/>
    <row r="1799" s="170" customFormat="1" ht="12.75"/>
    <row r="1800" s="170" customFormat="1" ht="12.75"/>
    <row r="1801" s="170" customFormat="1" ht="12.75"/>
    <row r="1802" s="170" customFormat="1" ht="12.75"/>
    <row r="1803" s="170" customFormat="1" ht="12.75"/>
    <row r="1804" s="170" customFormat="1" ht="12.75"/>
    <row r="1805" s="170" customFormat="1" ht="12.75"/>
    <row r="1806" s="170" customFormat="1" ht="12.75"/>
    <row r="1807" s="170" customFormat="1" ht="12.75"/>
    <row r="1808" s="170" customFormat="1" ht="12.75"/>
    <row r="1809" s="170" customFormat="1" ht="12.75"/>
    <row r="1810" s="170" customFormat="1" ht="12.75"/>
    <row r="1811" s="170" customFormat="1" ht="12.75"/>
    <row r="1812" s="170" customFormat="1" ht="12.75"/>
    <row r="1813" s="170" customFormat="1" ht="12.75"/>
    <row r="1814" s="170" customFormat="1" ht="12.75"/>
    <row r="1815" s="170" customFormat="1" ht="12.75"/>
    <row r="1816" s="170" customFormat="1" ht="12.75"/>
    <row r="1817" s="170" customFormat="1" ht="12.75"/>
    <row r="1818" s="170" customFormat="1" ht="12.75"/>
    <row r="1819" s="170" customFormat="1" ht="12.75"/>
    <row r="1820" s="170" customFormat="1" ht="12.75"/>
    <row r="1821" s="170" customFormat="1" ht="12.75"/>
    <row r="1822" s="170" customFormat="1" ht="12.75"/>
    <row r="1823" s="170" customFormat="1" ht="12.75"/>
    <row r="1824" s="170" customFormat="1" ht="12.75"/>
    <row r="1825" s="170" customFormat="1" ht="12.75"/>
    <row r="1826" s="170" customFormat="1" ht="12.75"/>
    <row r="1827" s="170" customFormat="1" ht="12.75"/>
    <row r="1828" s="170" customFormat="1" ht="12.75"/>
    <row r="1829" s="170" customFormat="1" ht="12.75"/>
    <row r="1830" s="170" customFormat="1" ht="12.75"/>
    <row r="1831" s="170" customFormat="1" ht="12.75"/>
    <row r="1832" s="170" customFormat="1" ht="12.75"/>
    <row r="1833" s="170" customFormat="1" ht="12.75"/>
    <row r="1834" s="170" customFormat="1" ht="12.75"/>
    <row r="1835" s="170" customFormat="1" ht="12.75"/>
    <row r="1836" s="170" customFormat="1" ht="12.75"/>
    <row r="1837" s="170" customFormat="1" ht="12.75"/>
    <row r="1838" s="170" customFormat="1" ht="12.75"/>
    <row r="1839" s="170" customFormat="1" ht="12.75"/>
    <row r="1840" s="170" customFormat="1" ht="12.75"/>
    <row r="1841" s="170" customFormat="1" ht="12.75"/>
    <row r="1842" s="170" customFormat="1" ht="12.75"/>
    <row r="1843" s="170" customFormat="1" ht="12.75"/>
    <row r="1844" s="170" customFormat="1" ht="12.75"/>
    <row r="1845" s="170" customFormat="1" ht="12.75"/>
    <row r="1846" s="170" customFormat="1" ht="12.75"/>
    <row r="1847" s="170" customFormat="1" ht="12.75"/>
    <row r="1848" s="170" customFormat="1" ht="12.75"/>
    <row r="1849" s="170" customFormat="1" ht="12.75"/>
    <row r="1850" s="170" customFormat="1" ht="12.75"/>
    <row r="1851" s="170" customFormat="1" ht="12.75"/>
    <row r="1852" s="170" customFormat="1" ht="12.75"/>
    <row r="1853" s="170" customFormat="1" ht="12.75"/>
    <row r="1854" s="170" customFormat="1" ht="12.75"/>
    <row r="1855" s="170" customFormat="1" ht="12.75"/>
    <row r="1856" s="170" customFormat="1" ht="12.75"/>
    <row r="1857" s="170" customFormat="1" ht="12.75"/>
    <row r="1858" s="170" customFormat="1" ht="12.75"/>
    <row r="1859" s="170" customFormat="1" ht="12.75"/>
    <row r="1860" s="170" customFormat="1" ht="12.75"/>
    <row r="1861" s="170" customFormat="1" ht="12.75"/>
    <row r="1862" s="170" customFormat="1" ht="12.75"/>
    <row r="1863" s="170" customFormat="1" ht="12.75"/>
    <row r="1864" s="170" customFormat="1" ht="12.75"/>
    <row r="1865" s="170" customFormat="1" ht="12.75"/>
    <row r="1866" s="170" customFormat="1" ht="12.75"/>
    <row r="1867" s="170" customFormat="1" ht="12.75"/>
    <row r="1868" s="170" customFormat="1" ht="12.75"/>
    <row r="1869" s="170" customFormat="1" ht="12.75"/>
    <row r="1870" s="170" customFormat="1" ht="12.75"/>
    <row r="1871" s="170" customFormat="1" ht="12.75"/>
    <row r="1872" s="170" customFormat="1" ht="12.75"/>
    <row r="1873" s="170" customFormat="1" ht="12.75"/>
    <row r="1874" s="170" customFormat="1" ht="12.75"/>
    <row r="1875" s="170" customFormat="1" ht="12.75"/>
    <row r="1876" s="170" customFormat="1" ht="12.75"/>
    <row r="1877" s="170" customFormat="1" ht="12.75"/>
    <row r="1878" s="170" customFormat="1" ht="12.75"/>
    <row r="1879" s="170" customFormat="1" ht="12.75"/>
    <row r="1880" s="170" customFormat="1" ht="12.75"/>
    <row r="1881" s="170" customFormat="1" ht="12.75"/>
    <row r="1882" s="170" customFormat="1" ht="12.75"/>
    <row r="1883" s="170" customFormat="1" ht="12.75"/>
    <row r="1884" s="170" customFormat="1" ht="12.75"/>
    <row r="1885" s="170" customFormat="1" ht="12.75"/>
    <row r="1886" s="170" customFormat="1" ht="12.75"/>
    <row r="1887" s="170" customFormat="1" ht="12.75"/>
    <row r="1888" s="170" customFormat="1" ht="12.75"/>
    <row r="1889" s="170" customFormat="1" ht="12.75"/>
    <row r="1890" s="170" customFormat="1" ht="12.75"/>
    <row r="1891" s="170" customFormat="1" ht="12.75"/>
    <row r="1892" s="170" customFormat="1" ht="12.75"/>
    <row r="1893" s="170" customFormat="1" ht="12.75"/>
    <row r="1894" s="170" customFormat="1" ht="12.75"/>
    <row r="1895" s="170" customFormat="1" ht="12.75"/>
    <row r="1896" s="170" customFormat="1" ht="12.75"/>
    <row r="1897" s="170" customFormat="1" ht="12.75"/>
    <row r="1898" s="170" customFormat="1" ht="12.75"/>
    <row r="1899" s="170" customFormat="1" ht="12.75"/>
    <row r="1900" s="170" customFormat="1" ht="12.75"/>
    <row r="1901" s="170" customFormat="1" ht="12.75"/>
    <row r="1902" s="170" customFormat="1" ht="12.75"/>
    <row r="1903" s="170" customFormat="1" ht="12.75"/>
    <row r="1904" s="170" customFormat="1" ht="12.75"/>
    <row r="1905" s="170" customFormat="1" ht="12.75"/>
    <row r="1906" s="170" customFormat="1" ht="12.75"/>
    <row r="1907" s="170" customFormat="1" ht="12.75"/>
    <row r="1908" s="170" customFormat="1" ht="12.75"/>
    <row r="1909" s="170" customFormat="1" ht="12.75"/>
    <row r="1910" s="170" customFormat="1" ht="12.75"/>
    <row r="1911" s="170" customFormat="1" ht="12.75"/>
    <row r="1912" s="170" customFormat="1" ht="12.75"/>
    <row r="1913" s="170" customFormat="1" ht="12.75"/>
    <row r="1914" s="170" customFormat="1" ht="12.75"/>
    <row r="1915" s="170" customFormat="1" ht="12.75"/>
    <row r="1916" s="170" customFormat="1" ht="12.75"/>
    <row r="1917" s="170" customFormat="1" ht="12.75"/>
    <row r="1918" s="170" customFormat="1" ht="12.75"/>
    <row r="1919" s="170" customFormat="1" ht="12.75"/>
    <row r="1920" s="170" customFormat="1" ht="12.75"/>
    <row r="1921" s="170" customFormat="1" ht="12.75"/>
    <row r="1922" s="170" customFormat="1" ht="12.75"/>
    <row r="1923" s="170" customFormat="1" ht="12.75"/>
    <row r="1924" s="170" customFormat="1" ht="12.75"/>
    <row r="1925" s="170" customFormat="1" ht="12.75"/>
    <row r="1926" s="170" customFormat="1" ht="12.75"/>
    <row r="1927" s="170" customFormat="1" ht="12.75"/>
    <row r="1928" s="170" customFormat="1" ht="12.75"/>
    <row r="1929" s="170" customFormat="1" ht="12.75"/>
    <row r="1930" s="170" customFormat="1" ht="12.75"/>
    <row r="1931" s="170" customFormat="1" ht="12.75"/>
    <row r="1932" s="170" customFormat="1" ht="12.75"/>
    <row r="1933" s="170" customFormat="1" ht="12.75"/>
    <row r="1934" s="170" customFormat="1" ht="12.75"/>
    <row r="1935" s="170" customFormat="1" ht="12.75"/>
    <row r="1936" s="170" customFormat="1" ht="12.75"/>
    <row r="1937" s="170" customFormat="1" ht="12.75"/>
    <row r="1938" s="170" customFormat="1" ht="12.75"/>
    <row r="1939" s="170" customFormat="1" ht="12.75"/>
    <row r="1940" s="170" customFormat="1" ht="12.75"/>
    <row r="1941" s="170" customFormat="1" ht="12.75"/>
    <row r="1942" s="170" customFormat="1" ht="12.75"/>
    <row r="1943" s="170" customFormat="1" ht="12.75"/>
    <row r="1944" s="170" customFormat="1" ht="12.75"/>
    <row r="1945" s="170" customFormat="1" ht="12.75"/>
    <row r="1946" s="170" customFormat="1" ht="12.75"/>
    <row r="1947" s="170" customFormat="1" ht="12.75"/>
    <row r="1948" s="170" customFormat="1" ht="12.75"/>
    <row r="1949" s="170" customFormat="1" ht="12.75"/>
    <row r="1950" s="170" customFormat="1" ht="12.75"/>
    <row r="1951" s="170" customFormat="1" ht="12.75"/>
    <row r="1952" s="170" customFormat="1" ht="12.75"/>
    <row r="1953" s="170" customFormat="1" ht="12.75"/>
    <row r="1954" s="170" customFormat="1" ht="12.75"/>
    <row r="1955" s="170" customFormat="1" ht="12.75"/>
    <row r="1956" s="170" customFormat="1" ht="12.75"/>
    <row r="1957" s="170" customFormat="1" ht="12.75"/>
    <row r="1958" s="170" customFormat="1" ht="12.75"/>
    <row r="1959" s="170" customFormat="1" ht="12.75"/>
    <row r="1960" s="170" customFormat="1" ht="12.75"/>
    <row r="1961" s="170" customFormat="1" ht="12.75"/>
    <row r="1962" s="170" customFormat="1" ht="12.75"/>
    <row r="1963" s="170" customFormat="1" ht="12.75"/>
    <row r="1964" s="170" customFormat="1" ht="12.75"/>
    <row r="1965" s="170" customFormat="1" ht="12.75"/>
    <row r="1966" s="170" customFormat="1" ht="12.75"/>
    <row r="1967" s="170" customFormat="1" ht="12.75"/>
    <row r="1968" s="170" customFormat="1" ht="12.75"/>
    <row r="1969" s="170" customFormat="1" ht="12.75"/>
    <row r="1970" s="170" customFormat="1" ht="12.75"/>
    <row r="1971" s="170" customFormat="1" ht="12.75"/>
    <row r="1972" s="170" customFormat="1" ht="12.75"/>
    <row r="1973" s="170" customFormat="1" ht="12.75"/>
    <row r="1974" s="170" customFormat="1" ht="12.75"/>
    <row r="1975" s="170" customFormat="1" ht="12.75"/>
    <row r="1976" s="170" customFormat="1" ht="12.75"/>
    <row r="1977" s="170" customFormat="1" ht="12.75"/>
    <row r="1978" s="170" customFormat="1" ht="12.75"/>
    <row r="1979" s="170" customFormat="1" ht="12.75"/>
    <row r="1980" s="170" customFormat="1" ht="12.75"/>
    <row r="1981" s="170" customFormat="1" ht="12.75"/>
    <row r="1982" s="170" customFormat="1" ht="12.75"/>
    <row r="1983" s="170" customFormat="1" ht="12.75"/>
    <row r="1984" s="170" customFormat="1" ht="12.75"/>
    <row r="1985" s="170" customFormat="1" ht="12.75"/>
    <row r="1986" s="170" customFormat="1" ht="12.75"/>
    <row r="1987" s="170" customFormat="1" ht="12.75"/>
    <row r="1988" s="170" customFormat="1" ht="12.75"/>
    <row r="1989" s="170" customFormat="1" ht="12.75"/>
    <row r="1990" s="170" customFormat="1" ht="12.75"/>
    <row r="1991" s="170" customFormat="1" ht="12.75"/>
    <row r="1992" s="170" customFormat="1" ht="12.75"/>
    <row r="1993" s="170" customFormat="1" ht="12.75"/>
    <row r="1994" s="170" customFormat="1" ht="12.75"/>
    <row r="1995" s="170" customFormat="1" ht="12.75"/>
    <row r="1996" s="170" customFormat="1" ht="12.75"/>
    <row r="1997" s="170" customFormat="1" ht="12.75"/>
    <row r="1998" s="170" customFormat="1" ht="12.75"/>
    <row r="1999" s="170" customFormat="1" ht="12.75"/>
    <row r="2000" s="170" customFormat="1" ht="12.75"/>
    <row r="2001" s="170" customFormat="1" ht="12.75"/>
    <row r="2002" s="170" customFormat="1" ht="12.75"/>
    <row r="2003" s="170" customFormat="1" ht="12.75"/>
    <row r="2004" s="170" customFormat="1" ht="12.75"/>
    <row r="2005" s="170" customFormat="1" ht="12.75"/>
    <row r="2006" s="170" customFormat="1" ht="12.75"/>
    <row r="2007" s="170" customFormat="1" ht="12.75"/>
    <row r="2008" s="170" customFormat="1" ht="12.75"/>
    <row r="2009" s="170" customFormat="1" ht="12.75"/>
    <row r="2010" s="170" customFormat="1" ht="12.75"/>
    <row r="2011" s="170" customFormat="1" ht="12.75"/>
    <row r="2012" s="170" customFormat="1" ht="12.75"/>
    <row r="2013" s="170" customFormat="1" ht="12.75"/>
    <row r="2014" s="170" customFormat="1" ht="12.75"/>
    <row r="2015" s="170" customFormat="1" ht="12.75"/>
    <row r="2016" s="170" customFormat="1" ht="12.75"/>
    <row r="2017" s="170" customFormat="1" ht="12.75"/>
    <row r="2018" s="170" customFormat="1" ht="12.75"/>
    <row r="2019" s="170" customFormat="1" ht="12.75"/>
    <row r="2020" s="170" customFormat="1" ht="12.75"/>
    <row r="2021" s="170" customFormat="1" ht="12.75"/>
    <row r="2022" s="170" customFormat="1" ht="12.75"/>
    <row r="2023" s="170" customFormat="1" ht="12.75"/>
    <row r="2024" s="170" customFormat="1" ht="12.75"/>
    <row r="2025" s="170" customFormat="1" ht="12.75"/>
    <row r="2026" s="170" customFormat="1" ht="12.75"/>
    <row r="2027" s="170" customFormat="1" ht="12.75"/>
    <row r="2028" s="170" customFormat="1" ht="12.75"/>
    <row r="2029" s="170" customFormat="1" ht="12.75"/>
    <row r="2030" s="170" customFormat="1" ht="12.75"/>
    <row r="2031" s="170" customFormat="1" ht="12.75"/>
    <row r="2032" s="170" customFormat="1" ht="12.75"/>
    <row r="2033" s="170" customFormat="1" ht="12.75"/>
    <row r="2034" s="170" customFormat="1" ht="12.75"/>
    <row r="2035" s="170" customFormat="1" ht="12.75"/>
    <row r="2036" s="170" customFormat="1" ht="12.75"/>
    <row r="2037" s="170" customFormat="1" ht="12.75"/>
    <row r="2038" s="170" customFormat="1" ht="12.75"/>
    <row r="2039" s="170" customFormat="1" ht="12.75"/>
    <row r="2040" s="170" customFormat="1" ht="12.75"/>
    <row r="2041" s="170" customFormat="1" ht="12.75"/>
    <row r="2042" s="170" customFormat="1" ht="12.75"/>
    <row r="2043" s="170" customFormat="1" ht="12.75"/>
    <row r="2044" s="170" customFormat="1" ht="12.75"/>
    <row r="2045" s="170" customFormat="1" ht="12.75"/>
    <row r="2046" s="170" customFormat="1" ht="12.75"/>
    <row r="2047" s="170" customFormat="1" ht="12.75"/>
    <row r="2048" s="170" customFormat="1" ht="12.75"/>
    <row r="2049" s="170" customFormat="1" ht="12.75"/>
    <row r="2050" s="170" customFormat="1" ht="12.75"/>
    <row r="2051" s="170" customFormat="1" ht="12.75"/>
    <row r="2052" s="170" customFormat="1" ht="12.75"/>
    <row r="2053" s="170" customFormat="1" ht="12.75"/>
    <row r="2054" s="170" customFormat="1" ht="12.75"/>
    <row r="2055" s="170" customFormat="1" ht="12.75"/>
    <row r="2056" s="170" customFormat="1" ht="12.75"/>
    <row r="2057" s="170" customFormat="1" ht="12.75"/>
    <row r="2058" s="170" customFormat="1" ht="12.75"/>
    <row r="2059" s="170" customFormat="1" ht="12.75"/>
    <row r="2060" s="170" customFormat="1" ht="12.75"/>
    <row r="2061" s="170" customFormat="1" ht="12.75"/>
    <row r="2062" s="170" customFormat="1" ht="12.75"/>
    <row r="2063" s="170" customFormat="1" ht="12.75"/>
    <row r="2064" s="170" customFormat="1" ht="12.75"/>
    <row r="2065" s="170" customFormat="1" ht="12.75"/>
    <row r="2066" s="170" customFormat="1" ht="12.75"/>
    <row r="2067" s="170" customFormat="1" ht="12.75"/>
    <row r="2068" s="170" customFormat="1" ht="12.75"/>
    <row r="2069" s="170" customFormat="1" ht="12.75"/>
    <row r="2070" s="170" customFormat="1" ht="12.75"/>
    <row r="2071" s="170" customFormat="1" ht="12.75"/>
    <row r="2072" s="170" customFormat="1" ht="12.75"/>
    <row r="2073" s="170" customFormat="1" ht="12.75"/>
    <row r="2074" s="170" customFormat="1" ht="12.75"/>
    <row r="2075" s="170" customFormat="1" ht="12.75"/>
    <row r="2076" s="170" customFormat="1" ht="12.75"/>
    <row r="2077" s="170" customFormat="1" ht="12.75"/>
    <row r="2078" s="170" customFormat="1" ht="12.75"/>
    <row r="2079" s="170" customFormat="1" ht="12.75"/>
    <row r="2080" s="170" customFormat="1" ht="12.75"/>
    <row r="2081" s="170" customFormat="1" ht="12.75"/>
    <row r="2082" s="170" customFormat="1" ht="12.75"/>
    <row r="2083" s="170" customFormat="1" ht="12.75"/>
    <row r="2084" s="170" customFormat="1" ht="12.75"/>
    <row r="2085" s="170" customFormat="1" ht="12.75"/>
    <row r="2086" s="170" customFormat="1" ht="12.75"/>
    <row r="2087" s="170" customFormat="1" ht="12.75"/>
    <row r="2088" s="170" customFormat="1" ht="12.75"/>
    <row r="2089" s="170" customFormat="1" ht="12.75"/>
    <row r="2090" s="170" customFormat="1" ht="12.75"/>
    <row r="2091" s="170" customFormat="1" ht="12.75"/>
    <row r="2092" s="170" customFormat="1" ht="12.75"/>
    <row r="2093" s="170" customFormat="1" ht="12.75"/>
    <row r="2094" s="170" customFormat="1" ht="12.75"/>
    <row r="2095" s="170" customFormat="1" ht="12.75"/>
    <row r="2096" s="170" customFormat="1" ht="12.75"/>
    <row r="2097" s="170" customFormat="1" ht="12.75"/>
    <row r="2098" s="170" customFormat="1" ht="12.75"/>
    <row r="2099" s="170" customFormat="1" ht="12.75"/>
    <row r="2100" s="170" customFormat="1" ht="12.75"/>
    <row r="2101" s="170" customFormat="1" ht="12.75"/>
    <row r="2102" s="170" customFormat="1" ht="12.75"/>
    <row r="2103" s="170" customFormat="1" ht="12.75"/>
    <row r="2104" s="170" customFormat="1" ht="12.75"/>
    <row r="2105" s="170" customFormat="1" ht="12.75"/>
    <row r="2106" s="170" customFormat="1" ht="12.75"/>
    <row r="2107" s="170" customFormat="1" ht="12.75"/>
    <row r="2108" s="170" customFormat="1" ht="12.75"/>
    <row r="2109" s="170" customFormat="1" ht="12.75"/>
    <row r="2110" s="170" customFormat="1" ht="12.75"/>
    <row r="2111" s="170" customFormat="1" ht="12.75"/>
    <row r="2112" s="170" customFormat="1" ht="12.75"/>
    <row r="2113" s="170" customFormat="1" ht="12.75"/>
    <row r="2114" s="170" customFormat="1" ht="12.75"/>
    <row r="2115" s="170" customFormat="1" ht="12.75"/>
    <row r="2116" s="170" customFormat="1" ht="12.75"/>
    <row r="2117" s="170" customFormat="1" ht="12.75"/>
    <row r="2118" s="170" customFormat="1" ht="12.75"/>
    <row r="2119" s="170" customFormat="1" ht="12.75"/>
    <row r="2120" s="170" customFormat="1" ht="12.75"/>
    <row r="2121" s="170" customFormat="1" ht="12.75"/>
    <row r="2122" s="170" customFormat="1" ht="12.75"/>
    <row r="2123" s="170" customFormat="1" ht="12.75"/>
    <row r="2124" s="170" customFormat="1" ht="12.75"/>
    <row r="2125" s="170" customFormat="1" ht="12.75"/>
    <row r="2126" s="170" customFormat="1" ht="12.75"/>
    <row r="2127" s="170" customFormat="1" ht="12.75"/>
    <row r="2128" s="170" customFormat="1" ht="12.75"/>
    <row r="2129" s="170" customFormat="1" ht="12.75"/>
    <row r="2130" s="170" customFormat="1" ht="12.75"/>
    <row r="2131" s="170" customFormat="1" ht="12.75"/>
    <row r="2132" s="170" customFormat="1" ht="12.75"/>
    <row r="2133" s="170" customFormat="1" ht="12.75"/>
    <row r="2134" s="170" customFormat="1" ht="12.75"/>
    <row r="2135" s="170" customFormat="1" ht="12.75"/>
    <row r="2136" s="170" customFormat="1" ht="12.75"/>
    <row r="2137" s="170" customFormat="1" ht="12.75"/>
    <row r="2138" s="170" customFormat="1" ht="12.75"/>
    <row r="2139" s="170" customFormat="1" ht="12.75"/>
    <row r="2140" s="170" customFormat="1" ht="12.75"/>
    <row r="2141" s="170" customFormat="1" ht="12.75"/>
    <row r="2142" s="170" customFormat="1" ht="12.75"/>
    <row r="2143" s="170" customFormat="1" ht="12.75"/>
    <row r="2144" s="170" customFormat="1" ht="12.75"/>
    <row r="2145" s="170" customFormat="1" ht="12.75"/>
    <row r="2146" s="170" customFormat="1" ht="12.75"/>
    <row r="2147" s="170" customFormat="1" ht="12.75"/>
    <row r="2148" s="170" customFormat="1" ht="12.75"/>
    <row r="2149" s="170" customFormat="1" ht="12.75"/>
    <row r="2150" s="170" customFormat="1" ht="12.75"/>
    <row r="2151" s="170" customFormat="1" ht="12.75"/>
    <row r="2152" s="170" customFormat="1" ht="12.75"/>
    <row r="2153" s="170" customFormat="1" ht="12.75"/>
    <row r="2154" s="170" customFormat="1" ht="12.75"/>
    <row r="2155" s="170" customFormat="1" ht="12.75"/>
    <row r="2156" s="170" customFormat="1" ht="12.75"/>
    <row r="2157" s="170" customFormat="1" ht="12.75"/>
    <row r="2158" s="170" customFormat="1" ht="12.75"/>
    <row r="2159" s="170" customFormat="1" ht="12.75"/>
    <row r="2160" s="170" customFormat="1" ht="12.75"/>
    <row r="2161" s="170" customFormat="1" ht="12.75"/>
    <row r="2162" s="170" customFormat="1" ht="12.75"/>
    <row r="2163" s="170" customFormat="1" ht="12.75"/>
    <row r="2164" s="170" customFormat="1" ht="12.75"/>
    <row r="2165" s="170" customFormat="1" ht="12.75"/>
    <row r="2166" s="170" customFormat="1" ht="12.75"/>
    <row r="2167" s="170" customFormat="1" ht="12.75"/>
    <row r="2168" s="170" customFormat="1" ht="12.75"/>
    <row r="2169" s="170" customFormat="1" ht="12.75"/>
    <row r="2170" s="170" customFormat="1" ht="12.75"/>
    <row r="2171" s="170" customFormat="1" ht="12.75"/>
    <row r="2172" s="170" customFormat="1" ht="12.75"/>
    <row r="2173" s="170" customFormat="1" ht="12.75"/>
    <row r="2174" s="170" customFormat="1" ht="12.75"/>
    <row r="2175" s="170" customFormat="1" ht="12.75"/>
    <row r="2176" s="170" customFormat="1" ht="12.75"/>
    <row r="2177" s="170" customFormat="1" ht="12.75"/>
    <row r="2178" s="170" customFormat="1" ht="12.75"/>
    <row r="2179" s="170" customFormat="1" ht="12.75"/>
    <row r="2180" s="170" customFormat="1" ht="12.75"/>
    <row r="2181" s="170" customFormat="1" ht="12.75"/>
    <row r="2182" s="170" customFormat="1" ht="12.75"/>
    <row r="2183" s="170" customFormat="1" ht="12.75"/>
    <row r="2184" s="170" customFormat="1" ht="12.75"/>
    <row r="2185" s="170" customFormat="1" ht="12.75"/>
    <row r="2186" s="170" customFormat="1" ht="12.75"/>
    <row r="2187" s="170" customFormat="1" ht="12.75"/>
    <row r="2188" s="170" customFormat="1" ht="12.75"/>
    <row r="2189" s="170" customFormat="1" ht="12.75"/>
    <row r="2190" s="170" customFormat="1" ht="12.75"/>
    <row r="2191" s="170" customFormat="1" ht="12.75"/>
    <row r="2192" s="170" customFormat="1" ht="12.75"/>
    <row r="2193" s="170" customFormat="1" ht="12.75"/>
    <row r="2194" s="170" customFormat="1" ht="12.75"/>
    <row r="2195" s="170" customFormat="1" ht="12.75"/>
    <row r="2196" s="170" customFormat="1" ht="12.75"/>
    <row r="2197" s="170" customFormat="1" ht="12.75"/>
    <row r="2198" s="170" customFormat="1" ht="12.75"/>
    <row r="2199" s="170" customFormat="1" ht="12.75"/>
    <row r="2200" s="170" customFormat="1" ht="12.75"/>
    <row r="2201" s="170" customFormat="1" ht="12.75"/>
    <row r="2202" s="170" customFormat="1" ht="12.75"/>
    <row r="2203" s="170" customFormat="1" ht="12.75"/>
    <row r="2204" s="170" customFormat="1" ht="12.75"/>
    <row r="2205" s="170" customFormat="1" ht="12.75"/>
    <row r="2206" s="170" customFormat="1" ht="12.75"/>
    <row r="2207" s="170" customFormat="1" ht="12.75"/>
    <row r="2208" s="170" customFormat="1" ht="12.75"/>
    <row r="2209" s="170" customFormat="1" ht="12.75"/>
    <row r="2210" s="170" customFormat="1" ht="12.75"/>
    <row r="2211" s="170" customFormat="1" ht="12.75"/>
    <row r="2212" s="170" customFormat="1" ht="12.75"/>
    <row r="2213" s="170" customFormat="1" ht="12.75"/>
    <row r="2214" s="170" customFormat="1" ht="12.75"/>
    <row r="2215" s="170" customFormat="1" ht="12.75"/>
    <row r="2216" s="170" customFormat="1" ht="12.75"/>
    <row r="2217" s="170" customFormat="1" ht="12.75"/>
    <row r="2218" s="170" customFormat="1" ht="12.75"/>
    <row r="2219" s="170" customFormat="1" ht="12.75"/>
    <row r="2220" s="170" customFormat="1" ht="12.75"/>
    <row r="2221" s="170" customFormat="1" ht="12.75"/>
    <row r="2222" s="170" customFormat="1" ht="12.75"/>
    <row r="2223" s="170" customFormat="1" ht="12.75"/>
    <row r="2224" s="170" customFormat="1" ht="12.75"/>
    <row r="2225" s="170" customFormat="1" ht="12.75"/>
    <row r="2226" s="170" customFormat="1" ht="12.75"/>
    <row r="2227" s="170" customFormat="1" ht="12.75"/>
    <row r="2228" s="170" customFormat="1" ht="12.75"/>
    <row r="2229" s="170" customFormat="1" ht="12.75"/>
    <row r="2230" s="170" customFormat="1" ht="12.75"/>
    <row r="2231" s="170" customFormat="1" ht="12.75"/>
    <row r="2232" s="170" customFormat="1" ht="12.75"/>
    <row r="2233" s="170" customFormat="1" ht="12.75"/>
    <row r="2234" s="170" customFormat="1" ht="12.75"/>
    <row r="2235" s="170" customFormat="1" ht="12.75"/>
    <row r="2236" s="170" customFormat="1" ht="12.75"/>
    <row r="2237" s="170" customFormat="1" ht="12.75"/>
    <row r="2238" s="170" customFormat="1" ht="12.75"/>
    <row r="2239" s="170" customFormat="1" ht="12.75"/>
    <row r="2240" s="170" customFormat="1" ht="12.75"/>
    <row r="2241" s="170" customFormat="1" ht="12.75"/>
    <row r="2242" s="170" customFormat="1" ht="12.75"/>
    <row r="2243" s="170" customFormat="1" ht="12.75"/>
    <row r="2244" s="170" customFormat="1" ht="12.75"/>
    <row r="2245" s="170" customFormat="1" ht="12.75"/>
    <row r="2246" s="170" customFormat="1" ht="12.75"/>
    <row r="2247" s="170" customFormat="1" ht="12.75"/>
    <row r="2248" s="170" customFormat="1" ht="12.75"/>
    <row r="2249" s="170" customFormat="1" ht="12.75"/>
    <row r="2250" s="170" customFormat="1" ht="12.75"/>
    <row r="2251" s="170" customFormat="1" ht="12.75"/>
    <row r="2252" s="170" customFormat="1" ht="12.75"/>
    <row r="2253" s="170" customFormat="1" ht="12.75"/>
    <row r="2254" s="170" customFormat="1" ht="12.75"/>
    <row r="2255" s="170" customFormat="1" ht="12.75"/>
    <row r="2256" s="170" customFormat="1" ht="12.75"/>
    <row r="2257" s="170" customFormat="1" ht="12.75"/>
    <row r="2258" s="170" customFormat="1" ht="12.75"/>
    <row r="2259" s="170" customFormat="1" ht="12.75"/>
    <row r="2260" s="170" customFormat="1" ht="12.75"/>
    <row r="2261" s="170" customFormat="1" ht="12.75"/>
    <row r="2262" s="170" customFormat="1" ht="12.75"/>
    <row r="2263" s="170" customFormat="1" ht="12.75"/>
    <row r="2264" s="170" customFormat="1" ht="12.75"/>
    <row r="2265" s="170" customFormat="1" ht="12.75"/>
    <row r="2266" s="170" customFormat="1" ht="12.75"/>
    <row r="2267" s="170" customFormat="1" ht="12.75"/>
    <row r="2268" s="170" customFormat="1" ht="12.75"/>
    <row r="2269" s="170" customFormat="1" ht="12.75"/>
    <row r="2270" s="170" customFormat="1" ht="12.75"/>
    <row r="2271" s="170" customFormat="1" ht="12.75"/>
    <row r="2272" s="170" customFormat="1" ht="12.75"/>
    <row r="2273" s="170" customFormat="1" ht="12.75"/>
    <row r="2274" s="170" customFormat="1" ht="12.75"/>
    <row r="2275" s="170" customFormat="1" ht="12.75"/>
    <row r="2276" s="170" customFormat="1" ht="12.75"/>
    <row r="2277" s="170" customFormat="1" ht="12.75"/>
    <row r="2278" s="170" customFormat="1" ht="12.75"/>
    <row r="2279" s="170" customFormat="1" ht="12.75"/>
    <row r="2280" s="170" customFormat="1" ht="12.75"/>
    <row r="2281" s="170" customFormat="1" ht="12.75"/>
    <row r="2282" s="170" customFormat="1" ht="12.75"/>
    <row r="2283" s="170" customFormat="1" ht="12.75"/>
    <row r="2284" s="170" customFormat="1" ht="12.75"/>
    <row r="2285" s="170" customFormat="1" ht="12.75"/>
    <row r="2286" s="170" customFormat="1" ht="12.75"/>
    <row r="2287" s="170" customFormat="1" ht="12.75"/>
    <row r="2288" s="170" customFormat="1" ht="12.75"/>
    <row r="2289" s="170" customFormat="1" ht="12.75"/>
    <row r="2290" s="170" customFormat="1" ht="12.75"/>
    <row r="2291" s="170" customFormat="1" ht="12.75"/>
    <row r="2292" s="170" customFormat="1" ht="12.75"/>
    <row r="2293" s="170" customFormat="1" ht="12.75"/>
    <row r="2294" s="170" customFormat="1" ht="12.75"/>
    <row r="2295" s="170" customFormat="1" ht="12.75"/>
    <row r="2296" s="170" customFormat="1" ht="12.75"/>
    <row r="2297" s="170" customFormat="1" ht="12.75"/>
    <row r="2298" s="170" customFormat="1" ht="12.75"/>
    <row r="2299" s="170" customFormat="1" ht="12.75"/>
    <row r="2300" s="170" customFormat="1" ht="12.75"/>
    <row r="2301" s="170" customFormat="1" ht="12.75"/>
    <row r="2302" s="170" customFormat="1" ht="12.75"/>
    <row r="2303" s="170" customFormat="1" ht="12.75"/>
    <row r="2304" s="170" customFormat="1" ht="12.75"/>
    <row r="2305" s="170" customFormat="1" ht="12.75"/>
    <row r="2306" s="170" customFormat="1" ht="12.75"/>
    <row r="2307" s="170" customFormat="1" ht="12.75"/>
    <row r="2308" s="170" customFormat="1" ht="12.75"/>
    <row r="2309" s="170" customFormat="1" ht="12.75"/>
    <row r="2310" s="170" customFormat="1" ht="12.75"/>
    <row r="2311" s="170" customFormat="1" ht="12.75"/>
    <row r="2312" s="170" customFormat="1" ht="12.75"/>
    <row r="2313" s="170" customFormat="1" ht="12.75"/>
    <row r="2314" s="170" customFormat="1" ht="12.75"/>
    <row r="2315" s="170" customFormat="1" ht="12.75"/>
    <row r="2316" s="170" customFormat="1" ht="12.75"/>
    <row r="2317" s="170" customFormat="1" ht="12.75"/>
    <row r="2318" s="170" customFormat="1" ht="12.75"/>
    <row r="2319" s="170" customFormat="1" ht="12.75"/>
    <row r="2320" s="170" customFormat="1" ht="12.75"/>
    <row r="2321" s="170" customFormat="1" ht="12.75"/>
    <row r="2322" s="170" customFormat="1" ht="12.75"/>
    <row r="2323" s="170" customFormat="1" ht="12.75"/>
    <row r="2324" s="170" customFormat="1" ht="12.75"/>
    <row r="2325" s="170" customFormat="1" ht="12.75"/>
    <row r="2326" s="170" customFormat="1" ht="12.75"/>
    <row r="2327" s="170" customFormat="1" ht="12.75"/>
    <row r="2328" s="170" customFormat="1" ht="12.75"/>
    <row r="2329" s="170" customFormat="1" ht="12.75"/>
    <row r="2330" s="170" customFormat="1" ht="12.75"/>
    <row r="2331" s="170" customFormat="1" ht="12.75"/>
    <row r="2332" s="170" customFormat="1" ht="12.75"/>
    <row r="2333" s="170" customFormat="1" ht="12.75"/>
    <row r="2334" s="170" customFormat="1" ht="12.75"/>
    <row r="2335" s="170" customFormat="1" ht="12.75"/>
    <row r="2336" s="170" customFormat="1" ht="12.75"/>
    <row r="2337" s="170" customFormat="1" ht="12.75"/>
    <row r="2338" s="170" customFormat="1" ht="12.75"/>
    <row r="2339" s="170" customFormat="1" ht="12.75"/>
    <row r="2340" s="170" customFormat="1" ht="12.75"/>
    <row r="2341" s="170" customFormat="1" ht="12.75"/>
    <row r="2342" s="170" customFormat="1" ht="12.75"/>
    <row r="2343" s="170" customFormat="1" ht="12.75"/>
    <row r="2344" s="170" customFormat="1" ht="12.75"/>
    <row r="2345" s="170" customFormat="1" ht="12.75"/>
    <row r="2346" s="170" customFormat="1" ht="12.75"/>
    <row r="2347" s="170" customFormat="1" ht="12.75"/>
    <row r="2348" s="170" customFormat="1" ht="12.75"/>
    <row r="2349" s="170" customFormat="1" ht="12.75"/>
    <row r="2350" s="170" customFormat="1" ht="12.75"/>
    <row r="2351" s="170" customFormat="1" ht="12.75"/>
    <row r="2352" s="170" customFormat="1" ht="12.75"/>
    <row r="2353" s="170" customFormat="1" ht="12.75"/>
    <row r="2354" s="170" customFormat="1" ht="12.75"/>
    <row r="2355" s="170" customFormat="1" ht="12.75"/>
    <row r="2356" s="170" customFormat="1" ht="12.75"/>
    <row r="2357" s="170" customFormat="1" ht="12.75"/>
    <row r="2358" s="170" customFormat="1" ht="12.75"/>
    <row r="2359" s="170" customFormat="1" ht="12.75"/>
    <row r="2360" s="170" customFormat="1" ht="12.75"/>
    <row r="2361" s="170" customFormat="1" ht="12.75"/>
    <row r="2362" s="170" customFormat="1" ht="12.75"/>
    <row r="2363" s="170" customFormat="1" ht="12.75"/>
    <row r="2364" s="170" customFormat="1" ht="12.75"/>
    <row r="2365" s="170" customFormat="1" ht="12.75"/>
    <row r="2366" s="170" customFormat="1" ht="12.75"/>
    <row r="2367" s="170" customFormat="1" ht="12.75"/>
    <row r="2368" s="170" customFormat="1" ht="12.75"/>
    <row r="2369" s="170" customFormat="1" ht="12.75"/>
    <row r="2370" s="170" customFormat="1" ht="12.75"/>
    <row r="2371" s="170" customFormat="1" ht="12.75"/>
    <row r="2372" s="170" customFormat="1" ht="12.75"/>
    <row r="2373" s="170" customFormat="1" ht="12.75"/>
    <row r="2374" s="170" customFormat="1" ht="12.75"/>
    <row r="2375" s="170" customFormat="1" ht="12.75"/>
    <row r="2376" s="170" customFormat="1" ht="12.75"/>
    <row r="2377" s="170" customFormat="1" ht="12.75"/>
    <row r="2378" s="170" customFormat="1" ht="12.75"/>
    <row r="2379" s="170" customFormat="1" ht="12.75"/>
    <row r="2380" s="170" customFormat="1" ht="12.75"/>
    <row r="2381" s="170" customFormat="1" ht="12.75"/>
    <row r="2382" s="170" customFormat="1" ht="12.75"/>
    <row r="2383" s="170" customFormat="1" ht="12.75"/>
    <row r="2384" s="170" customFormat="1" ht="12.75"/>
    <row r="2385" s="170" customFormat="1" ht="12.75"/>
    <row r="2386" s="170" customFormat="1" ht="12.75"/>
    <row r="2387" s="170" customFormat="1" ht="12.75"/>
    <row r="2388" s="170" customFormat="1" ht="12.75"/>
    <row r="2389" s="170" customFormat="1" ht="12.75"/>
    <row r="2390" s="170" customFormat="1" ht="12.75"/>
    <row r="2391" s="170" customFormat="1" ht="12.75"/>
    <row r="2392" s="170" customFormat="1" ht="12.75"/>
    <row r="2393" s="170" customFormat="1" ht="12.75"/>
    <row r="2394" s="170" customFormat="1" ht="12.75"/>
    <row r="2395" s="170" customFormat="1" ht="12.75"/>
    <row r="2396" s="170" customFormat="1" ht="12.75"/>
    <row r="2397" s="170" customFormat="1" ht="12.75"/>
    <row r="2398" s="170" customFormat="1" ht="12.75"/>
    <row r="2399" s="170" customFormat="1" ht="12.75"/>
    <row r="2400" s="170" customFormat="1" ht="12.75"/>
    <row r="2401" s="170" customFormat="1" ht="12.75"/>
    <row r="2402" s="170" customFormat="1" ht="12.75"/>
    <row r="2403" s="170" customFormat="1" ht="12.75"/>
    <row r="2404" s="170" customFormat="1" ht="12.75"/>
    <row r="2405" s="170" customFormat="1" ht="12.75"/>
    <row r="2406" s="170" customFormat="1" ht="12.75"/>
    <row r="2407" s="170" customFormat="1" ht="12.75"/>
    <row r="2408" s="170" customFormat="1" ht="12.75"/>
    <row r="2409" s="170" customFormat="1" ht="12.75"/>
    <row r="2410" s="170" customFormat="1" ht="12.75"/>
    <row r="2411" s="170" customFormat="1" ht="12.75"/>
    <row r="2412" s="170" customFormat="1" ht="12.75"/>
    <row r="2413" s="170" customFormat="1" ht="12.75"/>
    <row r="2414" s="170" customFormat="1" ht="12.75"/>
    <row r="2415" s="170" customFormat="1" ht="12.75"/>
    <row r="2416" s="170" customFormat="1" ht="12.75"/>
    <row r="2417" s="170" customFormat="1" ht="12.75"/>
    <row r="2418" s="170" customFormat="1" ht="12.75"/>
    <row r="2419" s="170" customFormat="1" ht="12.75"/>
    <row r="2420" s="170" customFormat="1" ht="12.75"/>
    <row r="2421" s="170" customFormat="1" ht="12.75"/>
    <row r="2422" s="170" customFormat="1" ht="12.75"/>
    <row r="2423" s="170" customFormat="1" ht="12.75"/>
    <row r="2424" s="170" customFormat="1" ht="12.75"/>
    <row r="2425" s="170" customFormat="1" ht="12.75"/>
    <row r="2426" s="170" customFormat="1" ht="12.75"/>
    <row r="2427" s="170" customFormat="1" ht="12.75"/>
    <row r="2428" s="170" customFormat="1" ht="12.75"/>
    <row r="2429" s="170" customFormat="1" ht="12.75"/>
    <row r="2430" s="170" customFormat="1" ht="12.75"/>
    <row r="2431" s="170" customFormat="1" ht="12.75"/>
    <row r="2432" s="170" customFormat="1" ht="12.75"/>
    <row r="2433" s="170" customFormat="1" ht="12.75"/>
    <row r="2434" s="170" customFormat="1" ht="12.75"/>
    <row r="2435" s="170" customFormat="1" ht="12.75"/>
    <row r="2436" s="170" customFormat="1" ht="12.75"/>
    <row r="2437" s="170" customFormat="1" ht="12.75"/>
    <row r="2438" s="170" customFormat="1" ht="12.75"/>
    <row r="2439" s="170" customFormat="1" ht="12.75"/>
    <row r="2440" s="170" customFormat="1" ht="12.75"/>
    <row r="2441" s="170" customFormat="1" ht="12.75"/>
    <row r="2442" s="170" customFormat="1" ht="12.75"/>
    <row r="2443" s="170" customFormat="1" ht="12.75"/>
    <row r="2444" s="170" customFormat="1" ht="12.75"/>
    <row r="2445" s="170" customFormat="1" ht="12.75"/>
    <row r="2446" s="170" customFormat="1" ht="12.75"/>
    <row r="2447" s="170" customFormat="1" ht="12.75"/>
    <row r="2448" s="170" customFormat="1" ht="12.75"/>
    <row r="2449" s="170" customFormat="1" ht="12.75"/>
    <row r="2450" s="170" customFormat="1" ht="12.75"/>
    <row r="2451" s="170" customFormat="1" ht="12.75"/>
    <row r="2452" s="170" customFormat="1" ht="12.75"/>
    <row r="2453" s="170" customFormat="1" ht="12.75"/>
    <row r="2454" s="170" customFormat="1" ht="12.75"/>
    <row r="2455" s="170" customFormat="1" ht="12.75"/>
    <row r="2456" s="170" customFormat="1" ht="12.75"/>
    <row r="2457" s="170" customFormat="1" ht="12.75"/>
    <row r="2458" s="170" customFormat="1" ht="12.75"/>
    <row r="2459" s="170" customFormat="1" ht="12.75"/>
    <row r="2460" s="170" customFormat="1" ht="12.75"/>
    <row r="2461" s="170" customFormat="1" ht="12.75"/>
    <row r="2462" s="170" customFormat="1" ht="12.75"/>
    <row r="2463" s="170" customFormat="1" ht="12.75"/>
    <row r="2464" s="170" customFormat="1" ht="12.75"/>
    <row r="2465" s="170" customFormat="1" ht="12.75"/>
    <row r="2466" s="170" customFormat="1" ht="12.75"/>
    <row r="2467" s="170" customFormat="1" ht="12.75"/>
    <row r="2468" s="170" customFormat="1" ht="12.75"/>
    <row r="2469" s="170" customFormat="1" ht="12.75"/>
    <row r="2470" s="170" customFormat="1" ht="12.75"/>
    <row r="2471" s="170" customFormat="1" ht="12.75"/>
    <row r="2472" s="170" customFormat="1" ht="12.75"/>
    <row r="2473" s="170" customFormat="1" ht="12.75"/>
    <row r="2474" s="170" customFormat="1" ht="12.75"/>
    <row r="2475" s="170" customFormat="1" ht="12.75"/>
    <row r="2476" s="170" customFormat="1" ht="12.75"/>
    <row r="2477" s="170" customFormat="1" ht="12.75"/>
    <row r="2478" s="170" customFormat="1" ht="12.75"/>
    <row r="2479" s="170" customFormat="1" ht="12.75"/>
    <row r="2480" s="170" customFormat="1" ht="12.75"/>
    <row r="2481" s="170" customFormat="1" ht="12.75"/>
    <row r="2482" s="170" customFormat="1" ht="12.75"/>
    <row r="2483" s="170" customFormat="1" ht="12.75"/>
    <row r="2484" s="170" customFormat="1" ht="12.75"/>
    <row r="2485" s="170" customFormat="1" ht="12.75"/>
    <row r="2486" s="170" customFormat="1" ht="12.75"/>
    <row r="2487" s="170" customFormat="1" ht="12.75"/>
    <row r="2488" s="170" customFormat="1" ht="12.75"/>
    <row r="2489" s="170" customFormat="1" ht="12.75"/>
    <row r="2490" s="170" customFormat="1" ht="12.75"/>
    <row r="2491" s="170" customFormat="1" ht="12.75"/>
    <row r="2492" s="170" customFormat="1" ht="12.75"/>
    <row r="2493" s="170" customFormat="1" ht="12.75"/>
    <row r="2494" s="170" customFormat="1" ht="12.75"/>
    <row r="2495" s="170" customFormat="1" ht="12.75"/>
    <row r="2496" s="170" customFormat="1" ht="12.75"/>
    <row r="2497" s="170" customFormat="1" ht="12.75"/>
    <row r="2498" s="170" customFormat="1" ht="12.75"/>
    <row r="2499" s="170" customFormat="1" ht="12.75"/>
    <row r="2500" s="170" customFormat="1" ht="12.75"/>
    <row r="2501" s="170" customFormat="1" ht="12.75"/>
    <row r="2502" s="170" customFormat="1" ht="12.75"/>
    <row r="2503" s="170" customFormat="1" ht="12.75"/>
    <row r="2504" s="170" customFormat="1" ht="12.75"/>
    <row r="2505" s="170" customFormat="1" ht="12.75"/>
    <row r="2506" s="170" customFormat="1" ht="12.75"/>
    <row r="2507" s="170" customFormat="1" ht="12.75"/>
    <row r="2508" s="170" customFormat="1" ht="12.75"/>
    <row r="2509" s="170" customFormat="1" ht="12.75"/>
    <row r="2510" s="170" customFormat="1" ht="12.75"/>
    <row r="2511" s="170" customFormat="1" ht="12.75"/>
    <row r="2512" s="170" customFormat="1" ht="12.75"/>
    <row r="2513" s="170" customFormat="1" ht="12.75"/>
    <row r="2514" s="170" customFormat="1" ht="12.75"/>
    <row r="2515" s="170" customFormat="1" ht="12.75"/>
    <row r="2516" s="170" customFormat="1" ht="12.75"/>
    <row r="2517" s="170" customFormat="1" ht="12.75"/>
    <row r="2518" s="170" customFormat="1" ht="12.75"/>
    <row r="2519" s="170" customFormat="1" ht="12.75"/>
    <row r="2520" s="170" customFormat="1" ht="12.75"/>
    <row r="2521" s="170" customFormat="1" ht="12.75"/>
    <row r="2522" s="170" customFormat="1" ht="12.75"/>
    <row r="2523" s="170" customFormat="1" ht="12.75"/>
    <row r="2524" s="170" customFormat="1" ht="12.75"/>
    <row r="2525" s="170" customFormat="1" ht="12.75"/>
    <row r="2526" s="170" customFormat="1" ht="12.75"/>
    <row r="2527" s="170" customFormat="1" ht="12.75"/>
    <row r="2528" s="170" customFormat="1" ht="12.75"/>
    <row r="2529" s="170" customFormat="1" ht="12.75"/>
    <row r="2530" s="170" customFormat="1" ht="12.75"/>
    <row r="2531" s="170" customFormat="1" ht="12.75"/>
    <row r="2532" s="170" customFormat="1" ht="12.75"/>
    <row r="2533" s="170" customFormat="1" ht="12.75"/>
    <row r="2534" s="170" customFormat="1" ht="12.75"/>
    <row r="2535" s="170" customFormat="1" ht="12.75"/>
    <row r="2536" s="170" customFormat="1" ht="12.75"/>
    <row r="2537" s="170" customFormat="1" ht="12.75"/>
    <row r="2538" s="170" customFormat="1" ht="12.75"/>
    <row r="2539" s="170" customFormat="1" ht="12.75"/>
    <row r="2540" s="170" customFormat="1" ht="12.75"/>
    <row r="2541" s="170" customFormat="1" ht="12.75"/>
    <row r="2542" s="170" customFormat="1" ht="12.75"/>
    <row r="2543" s="170" customFormat="1" ht="12.75"/>
    <row r="2544" s="170" customFormat="1" ht="12.75"/>
    <row r="2545" s="170" customFormat="1" ht="12.75"/>
    <row r="2546" s="170" customFormat="1" ht="12.75"/>
    <row r="2547" s="170" customFormat="1" ht="12.75"/>
    <row r="2548" s="170" customFormat="1" ht="12.75"/>
    <row r="2549" s="170" customFormat="1" ht="12.75"/>
    <row r="2550" s="170" customFormat="1" ht="12.75"/>
    <row r="2551" s="170" customFormat="1" ht="12.75"/>
    <row r="2552" s="170" customFormat="1" ht="12.75"/>
    <row r="2553" s="170" customFormat="1" ht="12.75"/>
    <row r="2554" s="170" customFormat="1" ht="12.75"/>
    <row r="2555" s="170" customFormat="1" ht="12.75"/>
    <row r="2556" s="170" customFormat="1" ht="12.75"/>
    <row r="2557" s="170" customFormat="1" ht="12.75"/>
    <row r="2558" s="170" customFormat="1" ht="12.75"/>
    <row r="2559" s="170" customFormat="1" ht="12.75"/>
    <row r="2560" s="170" customFormat="1" ht="12.75"/>
    <row r="2561" s="170" customFormat="1" ht="12.75"/>
    <row r="2562" s="170" customFormat="1" ht="12.75"/>
    <row r="2563" s="170" customFormat="1" ht="12.75"/>
    <row r="2564" s="170" customFormat="1" ht="12.75"/>
    <row r="2565" s="170" customFormat="1" ht="12.75"/>
    <row r="2566" s="170" customFormat="1" ht="12.75"/>
    <row r="2567" s="170" customFormat="1" ht="12.75"/>
    <row r="2568" s="170" customFormat="1" ht="12.75"/>
    <row r="2569" s="170" customFormat="1" ht="12.75"/>
    <row r="2570" s="170" customFormat="1" ht="12.75"/>
    <row r="2571" s="170" customFormat="1" ht="12.75"/>
    <row r="2572" s="170" customFormat="1" ht="12.75"/>
    <row r="2573" s="170" customFormat="1" ht="12.75"/>
    <row r="2574" s="170" customFormat="1" ht="12.75"/>
    <row r="2575" s="170" customFormat="1" ht="12.75"/>
    <row r="2576" s="170" customFormat="1" ht="12.75"/>
    <row r="2577" s="170" customFormat="1" ht="12.75"/>
    <row r="2578" s="170" customFormat="1" ht="12.75"/>
    <row r="2579" s="170" customFormat="1" ht="12.75"/>
    <row r="2580" s="170" customFormat="1" ht="12.75"/>
    <row r="2581" s="170" customFormat="1" ht="12.75"/>
    <row r="2582" s="170" customFormat="1" ht="12.75"/>
    <row r="2583" s="170" customFormat="1" ht="12.75"/>
    <row r="2584" s="170" customFormat="1" ht="12.75"/>
    <row r="2585" s="170" customFormat="1" ht="12.75"/>
    <row r="2586" s="170" customFormat="1" ht="12.75"/>
    <row r="2587" s="170" customFormat="1" ht="12.75"/>
    <row r="2588" s="170" customFormat="1" ht="12.75"/>
    <row r="2589" s="170" customFormat="1" ht="12.75"/>
    <row r="2590" s="170" customFormat="1" ht="12.75"/>
    <row r="2591" s="170" customFormat="1" ht="12.75"/>
    <row r="2592" s="170" customFormat="1" ht="12.75"/>
    <row r="2593" s="170" customFormat="1" ht="12.75"/>
    <row r="2594" s="170" customFormat="1" ht="12.75"/>
    <row r="2595" s="170" customFormat="1" ht="12.75"/>
    <row r="2596" s="170" customFormat="1" ht="12.75"/>
    <row r="2597" s="170" customFormat="1" ht="12.75"/>
    <row r="2598" s="170" customFormat="1" ht="12.75"/>
    <row r="2599" s="170" customFormat="1" ht="12.75"/>
    <row r="2600" s="170" customFormat="1" ht="12.75"/>
    <row r="2601" s="170" customFormat="1" ht="12.75"/>
    <row r="2602" s="170" customFormat="1" ht="12.75"/>
    <row r="2603" s="170" customFormat="1" ht="12.75"/>
    <row r="2604" s="170" customFormat="1" ht="12.75"/>
    <row r="2605" s="170" customFormat="1" ht="12.75"/>
    <row r="2606" s="170" customFormat="1" ht="12.75"/>
    <row r="2607" s="170" customFormat="1" ht="12.75"/>
    <row r="2608" s="170" customFormat="1" ht="12.75"/>
    <row r="2609" s="170" customFormat="1" ht="12.75"/>
    <row r="2610" s="170" customFormat="1" ht="12.75"/>
    <row r="2611" s="170" customFormat="1" ht="12.75"/>
    <row r="2612" s="170" customFormat="1" ht="12.75"/>
    <row r="2613" s="170" customFormat="1" ht="12.75"/>
    <row r="2614" s="170" customFormat="1" ht="12.75"/>
    <row r="2615" s="170" customFormat="1" ht="12.75"/>
    <row r="2616" s="170" customFormat="1" ht="12.75"/>
    <row r="2617" s="170" customFormat="1" ht="12.75"/>
    <row r="2618" s="170" customFormat="1" ht="12.75"/>
    <row r="2619" s="170" customFormat="1" ht="12.75"/>
    <row r="2620" s="170" customFormat="1" ht="12.75"/>
    <row r="2621" s="170" customFormat="1" ht="12.75"/>
    <row r="2622" s="170" customFormat="1" ht="12.75"/>
    <row r="2623" s="170" customFormat="1" ht="12.75"/>
    <row r="2624" s="170" customFormat="1" ht="12.75"/>
    <row r="2625" s="170" customFormat="1" ht="12.75"/>
    <row r="2626" s="170" customFormat="1" ht="12.75"/>
    <row r="2627" s="170" customFormat="1" ht="12.75"/>
    <row r="2628" s="170" customFormat="1" ht="12.75"/>
    <row r="2629" s="170" customFormat="1" ht="12.75"/>
    <row r="2630" s="170" customFormat="1" ht="12.75"/>
    <row r="2631" s="170" customFormat="1" ht="12.75"/>
    <row r="2632" s="170" customFormat="1" ht="12.75"/>
    <row r="2633" s="170" customFormat="1" ht="12.75"/>
    <row r="2634" s="170" customFormat="1" ht="12.75"/>
    <row r="2635" s="170" customFormat="1" ht="12.75"/>
    <row r="2636" s="170" customFormat="1" ht="12.75"/>
    <row r="2637" s="170" customFormat="1" ht="12.75"/>
    <row r="2638" s="170" customFormat="1" ht="12.75"/>
    <row r="2639" s="170" customFormat="1" ht="12.75"/>
    <row r="2640" s="170" customFormat="1" ht="12.75"/>
    <row r="2641" s="170" customFormat="1" ht="12.75"/>
    <row r="2642" s="170" customFormat="1" ht="12.75"/>
    <row r="2643" s="170" customFormat="1" ht="12.75"/>
    <row r="2644" s="170" customFormat="1" ht="12.75"/>
    <row r="2645" s="170" customFormat="1" ht="12.75"/>
    <row r="2646" s="170" customFormat="1" ht="12.75"/>
    <row r="2647" s="170" customFormat="1" ht="12.75"/>
    <row r="2648" s="170" customFormat="1" ht="12.75"/>
    <row r="2649" s="170" customFormat="1" ht="12.75"/>
    <row r="2650" s="170" customFormat="1" ht="12.75"/>
    <row r="2651" s="170" customFormat="1" ht="12.75"/>
    <row r="2652" s="170" customFormat="1" ht="12.75"/>
    <row r="2653" s="170" customFormat="1" ht="12.75"/>
    <row r="2654" s="170" customFormat="1" ht="12.75"/>
    <row r="2655" s="170" customFormat="1" ht="12.75"/>
    <row r="2656" s="170" customFormat="1" ht="12.75"/>
    <row r="2657" s="170" customFormat="1" ht="12.75"/>
    <row r="2658" s="170" customFormat="1" ht="12.75"/>
    <row r="2659" s="170" customFormat="1" ht="12.75"/>
    <row r="2660" s="170" customFormat="1" ht="12.75"/>
    <row r="2661" s="170" customFormat="1" ht="12.75"/>
    <row r="2662" s="170" customFormat="1" ht="12.75"/>
    <row r="2663" s="170" customFormat="1" ht="12.75"/>
    <row r="2664" s="170" customFormat="1" ht="12.75"/>
    <row r="2665" s="170" customFormat="1" ht="12.75"/>
    <row r="2666" s="170" customFormat="1" ht="12.75"/>
    <row r="2667" s="170" customFormat="1" ht="12.75"/>
    <row r="2668" s="170" customFormat="1" ht="12.75"/>
    <row r="2669" s="170" customFormat="1" ht="12.75"/>
    <row r="2670" s="170" customFormat="1" ht="12.75"/>
    <row r="2671" s="170" customFormat="1" ht="12.75"/>
    <row r="2672" s="170" customFormat="1" ht="12.75"/>
    <row r="2673" s="170" customFormat="1" ht="12.75"/>
    <row r="2674" s="170" customFormat="1" ht="12.75"/>
    <row r="2675" s="170" customFormat="1" ht="12.75"/>
    <row r="2676" s="170" customFormat="1" ht="12.75"/>
    <row r="2677" s="170" customFormat="1" ht="12.75"/>
    <row r="2678" s="170" customFormat="1" ht="12.75"/>
    <row r="2679" s="170" customFormat="1" ht="12.75"/>
    <row r="2680" s="170" customFormat="1" ht="12.75"/>
    <row r="2681" s="170" customFormat="1" ht="12.75"/>
    <row r="2682" s="170" customFormat="1" ht="12.75"/>
    <row r="2683" s="170" customFormat="1" ht="12.75"/>
    <row r="2684" s="170" customFormat="1" ht="12.75"/>
    <row r="2685" s="170" customFormat="1" ht="12.75"/>
    <row r="2686" s="170" customFormat="1" ht="12.75"/>
    <row r="2687" s="170" customFormat="1" ht="12.75"/>
    <row r="2688" s="170" customFormat="1" ht="12.75"/>
    <row r="2689" s="170" customFormat="1" ht="12.75"/>
    <row r="2690" s="170" customFormat="1" ht="12.75"/>
    <row r="2691" s="170" customFormat="1" ht="12.75"/>
    <row r="2692" s="170" customFormat="1" ht="12.75"/>
    <row r="2693" s="170" customFormat="1" ht="12.75"/>
    <row r="2694" s="170" customFormat="1" ht="12.75"/>
    <row r="2695" s="170" customFormat="1" ht="12.75"/>
    <row r="2696" s="170" customFormat="1" ht="12.75"/>
    <row r="2697" s="170" customFormat="1" ht="12.75"/>
    <row r="2698" s="170" customFormat="1" ht="12.75"/>
    <row r="2699" s="170" customFormat="1" ht="12.75"/>
    <row r="2700" s="170" customFormat="1" ht="12.75"/>
    <row r="2701" s="170" customFormat="1" ht="12.75"/>
    <row r="2702" s="170" customFormat="1" ht="12.75"/>
    <row r="2703" s="170" customFormat="1" ht="12.75"/>
    <row r="2704" s="170" customFormat="1" ht="12.75"/>
    <row r="2705" s="170" customFormat="1" ht="12.75"/>
    <row r="2706" s="170" customFormat="1" ht="12.75"/>
    <row r="2707" s="170" customFormat="1" ht="12.75"/>
    <row r="2708" s="170" customFormat="1" ht="12.75"/>
    <row r="2709" s="170" customFormat="1" ht="12.75"/>
    <row r="2710" s="170" customFormat="1" ht="12.75"/>
    <row r="2711" s="170" customFormat="1" ht="12.75"/>
    <row r="2712" s="170" customFormat="1" ht="12.75"/>
    <row r="2713" s="170" customFormat="1" ht="12.75"/>
    <row r="2714" s="170" customFormat="1" ht="12.75"/>
    <row r="2715" s="170" customFormat="1" ht="12.75"/>
    <row r="2716" s="170" customFormat="1" ht="12.75"/>
    <row r="2717" s="170" customFormat="1" ht="12.75"/>
    <row r="2718" s="170" customFormat="1" ht="12.75"/>
    <row r="2719" s="170" customFormat="1" ht="12.75"/>
    <row r="2720" s="170" customFormat="1" ht="12.75"/>
    <row r="2721" s="170" customFormat="1" ht="12.75"/>
    <row r="2722" s="170" customFormat="1" ht="12.75"/>
    <row r="2723" s="170" customFormat="1" ht="12.75"/>
    <row r="2724" s="170" customFormat="1" ht="12.75"/>
    <row r="2725" s="170" customFormat="1" ht="12.75"/>
    <row r="2726" s="170" customFormat="1" ht="12.75"/>
    <row r="2727" s="170" customFormat="1" ht="12.75"/>
    <row r="2728" s="170" customFormat="1" ht="12.75"/>
    <row r="2729" s="170" customFormat="1" ht="12.75"/>
    <row r="2730" s="170" customFormat="1" ht="12.75"/>
    <row r="2731" s="170" customFormat="1" ht="12.75"/>
    <row r="2732" s="170" customFormat="1" ht="12.75"/>
    <row r="2733" s="170" customFormat="1" ht="12.75"/>
    <row r="2734" s="170" customFormat="1" ht="12.75"/>
    <row r="2735" s="170" customFormat="1" ht="12.75"/>
    <row r="2736" s="170" customFormat="1" ht="12.75"/>
    <row r="2737" s="170" customFormat="1" ht="12.75"/>
    <row r="2738" s="170" customFormat="1" ht="12.75"/>
    <row r="2739" s="170" customFormat="1" ht="12.75"/>
    <row r="2740" s="170" customFormat="1" ht="12.75"/>
    <row r="2741" s="170" customFormat="1" ht="12.75"/>
    <row r="2742" s="170" customFormat="1" ht="12.75"/>
    <row r="2743" s="170" customFormat="1" ht="12.75"/>
    <row r="2744" s="170" customFormat="1" ht="12.75"/>
    <row r="2745" s="170" customFormat="1" ht="12.75"/>
    <row r="2746" s="170" customFormat="1" ht="12.75"/>
    <row r="2747" s="170" customFormat="1" ht="12.75"/>
    <row r="2748" s="170" customFormat="1" ht="12.75"/>
    <row r="2749" s="170" customFormat="1" ht="12.75"/>
    <row r="2750" s="170" customFormat="1" ht="12.75"/>
    <row r="2751" s="170" customFormat="1" ht="12.75"/>
    <row r="2752" s="170" customFormat="1" ht="12.75"/>
    <row r="2753" s="170" customFormat="1" ht="12.75"/>
    <row r="2754" s="170" customFormat="1" ht="12.75"/>
    <row r="2755" s="170" customFormat="1" ht="12.75"/>
    <row r="2756" s="170" customFormat="1" ht="12.75"/>
    <row r="2757" s="170" customFormat="1" ht="12.75"/>
    <row r="2758" s="170" customFormat="1" ht="12.75"/>
    <row r="2759" s="170" customFormat="1" ht="12.75"/>
    <row r="2760" s="170" customFormat="1" ht="12.75"/>
    <row r="2761" s="170" customFormat="1" ht="12.75"/>
    <row r="2762" s="170" customFormat="1" ht="12.75"/>
    <row r="2763" s="170" customFormat="1" ht="12.75"/>
    <row r="2764" s="170" customFormat="1" ht="12.75"/>
    <row r="2765" s="170" customFormat="1" ht="12.75"/>
    <row r="2766" s="170" customFormat="1" ht="12.75"/>
    <row r="2767" s="170" customFormat="1" ht="12.75"/>
    <row r="2768" s="170" customFormat="1" ht="12.75"/>
    <row r="2769" s="170" customFormat="1" ht="12.75"/>
    <row r="2770" s="170" customFormat="1" ht="12.75"/>
    <row r="2771" s="170" customFormat="1" ht="12.75"/>
    <row r="2772" s="170" customFormat="1" ht="12.75"/>
    <row r="2773" s="170" customFormat="1" ht="12.75"/>
    <row r="2774" s="170" customFormat="1" ht="12.75"/>
    <row r="2775" s="170" customFormat="1" ht="12.75"/>
    <row r="2776" s="170" customFormat="1" ht="12.75"/>
    <row r="2777" s="170" customFormat="1" ht="12.75"/>
    <row r="2778" s="170" customFormat="1" ht="12.75"/>
    <row r="2779" s="170" customFormat="1" ht="12.75"/>
    <row r="2780" s="170" customFormat="1" ht="12.75"/>
    <row r="2781" s="170" customFormat="1" ht="12.75"/>
    <row r="2782" s="170" customFormat="1" ht="12.75"/>
    <row r="2783" s="170" customFormat="1" ht="12.75"/>
    <row r="2784" s="170" customFormat="1" ht="12.75"/>
    <row r="2785" s="170" customFormat="1" ht="12.75"/>
    <row r="2786" s="170" customFormat="1" ht="12.75"/>
    <row r="2787" s="170" customFormat="1" ht="12.75"/>
    <row r="2788" s="170" customFormat="1" ht="12.75"/>
    <row r="2789" s="170" customFormat="1" ht="12.75"/>
    <row r="2790" s="170" customFormat="1" ht="12.75"/>
    <row r="2791" s="170" customFormat="1" ht="12.75"/>
    <row r="2792" s="170" customFormat="1" ht="12.75"/>
    <row r="2793" s="170" customFormat="1" ht="12.75"/>
    <row r="2794" s="170" customFormat="1" ht="12.75"/>
    <row r="2795" s="170" customFormat="1" ht="12.75"/>
    <row r="2796" s="170" customFormat="1" ht="12.75"/>
    <row r="2797" s="170" customFormat="1" ht="12.75"/>
    <row r="2798" s="170" customFormat="1" ht="12.75"/>
    <row r="2799" s="170" customFormat="1" ht="12.75"/>
    <row r="2800" s="170" customFormat="1" ht="12.75"/>
    <row r="2801" s="170" customFormat="1" ht="12.75"/>
    <row r="2802" s="170" customFormat="1" ht="12.75"/>
    <row r="2803" s="170" customFormat="1" ht="12.75"/>
    <row r="2804" s="170" customFormat="1" ht="12.75"/>
    <row r="2805" s="170" customFormat="1" ht="12.75"/>
    <row r="2806" s="170" customFormat="1" ht="12.75"/>
    <row r="2807" s="170" customFormat="1" ht="12.75"/>
    <row r="2808" s="170" customFormat="1" ht="12.75"/>
    <row r="2809" s="170" customFormat="1" ht="12.75"/>
    <row r="2810" s="170" customFormat="1" ht="12.75"/>
    <row r="2811" s="170" customFormat="1" ht="12.75"/>
    <row r="2812" s="170" customFormat="1" ht="12.75"/>
    <row r="2813" s="170" customFormat="1" ht="12.75"/>
    <row r="2814" s="170" customFormat="1" ht="12.75"/>
    <row r="2815" s="170" customFormat="1" ht="12.75"/>
    <row r="2816" s="170" customFormat="1" ht="12.75"/>
    <row r="2817" s="170" customFormat="1" ht="12.75"/>
    <row r="2818" s="170" customFormat="1" ht="12.75"/>
    <row r="2819" s="170" customFormat="1" ht="12.75"/>
    <row r="2820" s="170" customFormat="1" ht="12.75"/>
    <row r="2821" s="170" customFormat="1" ht="12.75"/>
    <row r="2822" s="170" customFormat="1" ht="12.75"/>
    <row r="2823" s="170" customFormat="1" ht="12.75"/>
    <row r="2824" s="170" customFormat="1" ht="12.75"/>
    <row r="2825" s="170" customFormat="1" ht="12.75"/>
    <row r="2826" s="170" customFormat="1" ht="12.75"/>
    <row r="2827" s="170" customFormat="1" ht="12.75"/>
    <row r="2828" s="170" customFormat="1" ht="12.75"/>
    <row r="2829" s="170" customFormat="1" ht="12.75"/>
    <row r="2830" s="170" customFormat="1" ht="12.75"/>
    <row r="2831" s="170" customFormat="1" ht="12.75"/>
    <row r="2832" s="170" customFormat="1" ht="12.75"/>
    <row r="2833" s="170" customFormat="1" ht="12.75"/>
    <row r="2834" s="170" customFormat="1" ht="12.75"/>
    <row r="2835" s="170" customFormat="1" ht="12.75"/>
    <row r="2836" s="170" customFormat="1" ht="12.75"/>
    <row r="2837" s="170" customFormat="1" ht="12.75"/>
    <row r="2838" s="170" customFormat="1" ht="12.75"/>
    <row r="2839" s="170" customFormat="1" ht="12.75"/>
    <row r="2840" s="170" customFormat="1" ht="12.75"/>
    <row r="2841" s="170" customFormat="1" ht="12.75"/>
    <row r="2842" s="170" customFormat="1" ht="12.75"/>
    <row r="2843" s="170" customFormat="1" ht="12.75"/>
    <row r="2844" s="170" customFormat="1" ht="12.75"/>
    <row r="2845" s="170" customFormat="1" ht="12.75"/>
    <row r="2846" s="170" customFormat="1" ht="12.75"/>
    <row r="2847" s="170" customFormat="1" ht="12.75"/>
    <row r="2848" s="170" customFormat="1" ht="12.75"/>
    <row r="2849" s="170" customFormat="1" ht="12.75"/>
    <row r="2850" s="170" customFormat="1" ht="12.75"/>
    <row r="2851" s="170" customFormat="1" ht="12.75"/>
    <row r="2852" s="170" customFormat="1" ht="12.75"/>
    <row r="2853" s="170" customFormat="1" ht="12.75"/>
    <row r="2854" s="170" customFormat="1" ht="12.75"/>
    <row r="2855" s="170" customFormat="1" ht="12.75"/>
    <row r="2856" s="170" customFormat="1" ht="12.75"/>
    <row r="2857" s="170" customFormat="1" ht="12.75"/>
    <row r="2858" s="170" customFormat="1" ht="12.75"/>
    <row r="2859" s="170" customFormat="1" ht="12.75"/>
    <row r="2860" s="170" customFormat="1" ht="12.75"/>
    <row r="2861" s="170" customFormat="1" ht="12.75"/>
    <row r="2862" s="170" customFormat="1" ht="12.75"/>
    <row r="2863" s="170" customFormat="1" ht="12.75"/>
    <row r="2864" s="170" customFormat="1" ht="12.75"/>
    <row r="2865" s="170" customFormat="1" ht="12.75"/>
    <row r="2866" s="170" customFormat="1" ht="12.75"/>
    <row r="2867" s="170" customFormat="1" ht="12.75"/>
    <row r="2868" s="170" customFormat="1" ht="12.75"/>
    <row r="2869" s="170" customFormat="1" ht="12.75"/>
    <row r="2870" s="170" customFormat="1" ht="12.75"/>
    <row r="2871" s="170" customFormat="1" ht="12.75"/>
    <row r="2872" s="170" customFormat="1" ht="12.75"/>
    <row r="2873" s="170" customFormat="1" ht="12.75"/>
    <row r="2874" s="170" customFormat="1" ht="12.75"/>
    <row r="2875" s="170" customFormat="1" ht="12.75"/>
    <row r="2876" s="170" customFormat="1" ht="12.75"/>
    <row r="2877" s="170" customFormat="1" ht="12.75"/>
    <row r="2878" s="170" customFormat="1" ht="12.75"/>
    <row r="2879" s="170" customFormat="1" ht="12.75"/>
    <row r="2880" s="170" customFormat="1" ht="12.75"/>
    <row r="2881" s="170" customFormat="1" ht="12.75"/>
    <row r="2882" s="170" customFormat="1" ht="12.75"/>
    <row r="2883" s="170" customFormat="1" ht="12.75"/>
    <row r="2884" s="170" customFormat="1" ht="12.75"/>
    <row r="2885" s="170" customFormat="1" ht="12.75"/>
    <row r="2886" s="170" customFormat="1" ht="12.75"/>
    <row r="2887" s="170" customFormat="1" ht="12.75"/>
    <row r="2888" s="170" customFormat="1" ht="12.75"/>
    <row r="2889" s="170" customFormat="1" ht="12.75"/>
    <row r="2890" s="170" customFormat="1" ht="12.75"/>
    <row r="2891" s="170" customFormat="1" ht="12.75"/>
    <row r="2892" s="170" customFormat="1" ht="12.75"/>
    <row r="2893" s="170" customFormat="1" ht="12.75"/>
    <row r="2894" s="170" customFormat="1" ht="12.75"/>
    <row r="2895" s="170" customFormat="1" ht="12.75"/>
    <row r="2896" s="170" customFormat="1" ht="12.75"/>
    <row r="2897" s="170" customFormat="1" ht="12.75"/>
    <row r="2898" s="170" customFormat="1" ht="12.75"/>
    <row r="2899" s="170" customFormat="1" ht="12.75"/>
    <row r="2900" s="170" customFormat="1" ht="12.75"/>
    <row r="2901" s="170" customFormat="1" ht="12.75"/>
    <row r="2902" s="170" customFormat="1" ht="12.75"/>
    <row r="2903" s="170" customFormat="1" ht="12.75"/>
    <row r="2904" s="170" customFormat="1" ht="12.75"/>
    <row r="2905" s="170" customFormat="1" ht="12.75"/>
    <row r="2906" s="170" customFormat="1" ht="12.75"/>
    <row r="2907" s="170" customFormat="1" ht="12.75"/>
    <row r="2908" s="170" customFormat="1" ht="12.75"/>
    <row r="2909" s="170" customFormat="1" ht="12.75"/>
    <row r="2910" s="170" customFormat="1" ht="12.75"/>
    <row r="2911" s="170" customFormat="1" ht="12.75"/>
    <row r="2912" s="170" customFormat="1" ht="12.75"/>
    <row r="2913" s="170" customFormat="1" ht="12.75"/>
    <row r="2914" s="170" customFormat="1" ht="12.75"/>
    <row r="2915" s="170" customFormat="1" ht="12.75"/>
    <row r="2916" s="170" customFormat="1" ht="12.75"/>
    <row r="2917" s="170" customFormat="1" ht="12.75"/>
    <row r="2918" s="170" customFormat="1" ht="12.75"/>
    <row r="2919" s="170" customFormat="1" ht="12.75"/>
    <row r="2920" s="170" customFormat="1" ht="12.75"/>
    <row r="2921" s="170" customFormat="1" ht="12.75"/>
    <row r="2922" s="170" customFormat="1" ht="12.75"/>
    <row r="2923" s="170" customFormat="1" ht="12.75"/>
    <row r="2924" s="170" customFormat="1" ht="12.75"/>
    <row r="2925" s="170" customFormat="1" ht="12.75"/>
    <row r="2926" s="170" customFormat="1" ht="12.75"/>
    <row r="2927" s="170" customFormat="1" ht="12.75"/>
    <row r="2928" s="170" customFormat="1" ht="12.75"/>
    <row r="2929" s="170" customFormat="1" ht="12.75"/>
    <row r="2930" s="170" customFormat="1" ht="12.75"/>
    <row r="2931" s="170" customFormat="1" ht="12.75"/>
    <row r="2932" s="170" customFormat="1" ht="12.75"/>
    <row r="2933" s="170" customFormat="1" ht="12.75"/>
    <row r="2934" s="170" customFormat="1" ht="12.75"/>
    <row r="2935" s="170" customFormat="1" ht="12.75"/>
    <row r="2936" s="170" customFormat="1" ht="12.75"/>
    <row r="2937" s="170" customFormat="1" ht="12.75"/>
    <row r="2938" s="170" customFormat="1" ht="12.75"/>
    <row r="2939" s="170" customFormat="1" ht="12.75"/>
    <row r="2940" s="170" customFormat="1" ht="12.75"/>
    <row r="2941" s="170" customFormat="1" ht="12.75"/>
    <row r="2942" s="170" customFormat="1" ht="12.75"/>
    <row r="2943" s="170" customFormat="1" ht="12.75"/>
    <row r="2944" s="170" customFormat="1" ht="12.75"/>
    <row r="2945" s="170" customFormat="1" ht="12.75"/>
    <row r="2946" s="170" customFormat="1" ht="12.75"/>
    <row r="2947" s="170" customFormat="1" ht="12.75"/>
    <row r="2948" s="170" customFormat="1" ht="12.75"/>
    <row r="2949" s="170" customFormat="1" ht="12.75"/>
    <row r="2950" s="170" customFormat="1" ht="12.75"/>
    <row r="2951" s="170" customFormat="1" ht="12.75"/>
    <row r="2952" s="170" customFormat="1" ht="12.75"/>
    <row r="2953" s="170" customFormat="1" ht="12.75"/>
    <row r="2954" s="170" customFormat="1" ht="12.75"/>
    <row r="2955" s="170" customFormat="1" ht="12.75"/>
    <row r="2956" s="170" customFormat="1" ht="12.75"/>
    <row r="2957" s="170" customFormat="1" ht="12.75"/>
    <row r="2958" s="170" customFormat="1" ht="12.75"/>
    <row r="2959" s="170" customFormat="1" ht="12.75"/>
    <row r="2960" s="170" customFormat="1" ht="12.75"/>
    <row r="2961" s="170" customFormat="1" ht="12.75"/>
    <row r="2962" s="170" customFormat="1" ht="12.75"/>
    <row r="2963" s="170" customFormat="1" ht="12.75"/>
    <row r="2964" s="170" customFormat="1" ht="12.75"/>
    <row r="2965" s="170" customFormat="1" ht="12.75"/>
    <row r="2966" s="170" customFormat="1" ht="12.75"/>
    <row r="2967" s="170" customFormat="1" ht="12.75"/>
    <row r="2968" s="170" customFormat="1" ht="12.75"/>
    <row r="2969" s="170" customFormat="1" ht="12.75"/>
    <row r="2970" s="170" customFormat="1" ht="12.75"/>
    <row r="2971" s="170" customFormat="1" ht="12.75"/>
    <row r="2972" s="170" customFormat="1" ht="12.75"/>
    <row r="2973" s="170" customFormat="1" ht="12.75"/>
    <row r="2974" s="170" customFormat="1" ht="12.75"/>
    <row r="2975" s="170" customFormat="1" ht="12.75"/>
    <row r="2976" s="170" customFormat="1" ht="12.75"/>
    <row r="2977" s="170" customFormat="1" ht="12.75"/>
    <row r="2978" s="170" customFormat="1" ht="12.75"/>
    <row r="2979" s="170" customFormat="1" ht="12.75"/>
    <row r="2980" s="170" customFormat="1" ht="12.75"/>
    <row r="2981" s="170" customFormat="1" ht="12.75"/>
    <row r="2982" s="170" customFormat="1" ht="12.75"/>
    <row r="2983" s="170" customFormat="1" ht="12.75"/>
    <row r="2984" s="170" customFormat="1" ht="12.75"/>
    <row r="2985" s="170" customFormat="1" ht="12.75"/>
    <row r="2986" s="170" customFormat="1" ht="12.75"/>
    <row r="2987" s="170" customFormat="1" ht="12.75"/>
    <row r="2988" s="170" customFormat="1" ht="12.75"/>
    <row r="2989" s="170" customFormat="1" ht="12.75"/>
    <row r="2990" s="170" customFormat="1" ht="12.75"/>
    <row r="2991" s="170" customFormat="1" ht="12.75"/>
    <row r="2992" s="170" customFormat="1" ht="12.75"/>
    <row r="2993" s="170" customFormat="1" ht="12.75"/>
    <row r="2994" s="170" customFormat="1" ht="12.75"/>
    <row r="2995" s="170" customFormat="1" ht="12.75"/>
    <row r="2996" s="170" customFormat="1" ht="12.75"/>
    <row r="2997" s="170" customFormat="1" ht="12.75"/>
    <row r="2998" s="170" customFormat="1" ht="12.75"/>
    <row r="2999" s="170" customFormat="1" ht="12.75"/>
    <row r="3000" s="170" customFormat="1" ht="12.75"/>
    <row r="3001" s="170" customFormat="1" ht="12.75"/>
    <row r="3002" s="170" customFormat="1" ht="12.75"/>
    <row r="3003" s="170" customFormat="1" ht="12.75"/>
    <row r="3004" s="170" customFormat="1" ht="12.75"/>
    <row r="3005" s="170" customFormat="1" ht="12.75"/>
    <row r="3006" s="170" customFormat="1" ht="12.75"/>
    <row r="3007" s="170" customFormat="1" ht="12.75"/>
    <row r="3008" s="170" customFormat="1" ht="12.75"/>
    <row r="3009" s="170" customFormat="1" ht="12.75"/>
    <row r="3010" s="170" customFormat="1" ht="12.75"/>
    <row r="3011" s="170" customFormat="1" ht="12.75"/>
    <row r="3012" s="170" customFormat="1" ht="12.75"/>
    <row r="3013" s="170" customFormat="1" ht="12.75"/>
    <row r="3014" s="170" customFormat="1" ht="12.75"/>
    <row r="3015" s="170" customFormat="1" ht="12.75"/>
    <row r="3016" s="170" customFormat="1" ht="12.75"/>
    <row r="3017" s="170" customFormat="1" ht="12.75"/>
    <row r="3018" s="170" customFormat="1" ht="12.75"/>
    <row r="3019" s="170" customFormat="1" ht="12.75"/>
    <row r="3020" s="170" customFormat="1" ht="12.75"/>
    <row r="3021" s="170" customFormat="1" ht="12.75"/>
    <row r="3022" s="170" customFormat="1" ht="12.75"/>
    <row r="3023" s="170" customFormat="1" ht="12.75"/>
    <row r="3024" s="170" customFormat="1" ht="12.75"/>
    <row r="3025" s="170" customFormat="1" ht="12.75"/>
    <row r="3026" s="170" customFormat="1" ht="12.75"/>
    <row r="3027" s="170" customFormat="1" ht="12.75"/>
    <row r="3028" s="170" customFormat="1" ht="12.75"/>
    <row r="3029" s="170" customFormat="1" ht="12.75"/>
    <row r="3030" s="170" customFormat="1" ht="12.75"/>
    <row r="3031" s="170" customFormat="1" ht="12.75"/>
    <row r="3032" s="170" customFormat="1" ht="12.75"/>
    <row r="3033" s="170" customFormat="1" ht="12.75"/>
    <row r="3034" s="170" customFormat="1" ht="12.75"/>
    <row r="3035" s="170" customFormat="1" ht="12.75"/>
    <row r="3036" s="170" customFormat="1" ht="12.75"/>
    <row r="3037" s="170" customFormat="1" ht="12.75"/>
    <row r="3038" s="170" customFormat="1" ht="12.75"/>
    <row r="3039" s="170" customFormat="1" ht="12.75"/>
    <row r="3040" s="170" customFormat="1" ht="12.75"/>
    <row r="3041" s="170" customFormat="1" ht="12.75"/>
    <row r="3042" s="170" customFormat="1" ht="12.75"/>
    <row r="3043" s="170" customFormat="1" ht="12.75"/>
    <row r="3044" s="170" customFormat="1" ht="12.75"/>
    <row r="3045" s="170" customFormat="1" ht="12.75"/>
    <row r="3046" s="170" customFormat="1" ht="12.75"/>
    <row r="3047" s="170" customFormat="1" ht="12.75"/>
    <row r="3048" s="170" customFormat="1" ht="12.75"/>
    <row r="3049" s="170" customFormat="1" ht="12.75"/>
    <row r="3050" s="170" customFormat="1" ht="12.75"/>
    <row r="3051" s="170" customFormat="1" ht="12.75"/>
    <row r="3052" s="170" customFormat="1" ht="12.75"/>
    <row r="3053" s="170" customFormat="1" ht="12.75"/>
    <row r="3054" s="170" customFormat="1" ht="12.75"/>
    <row r="3055" s="170" customFormat="1" ht="12.75"/>
    <row r="3056" s="170" customFormat="1" ht="12.75"/>
    <row r="3057" s="170" customFormat="1" ht="12.75"/>
    <row r="3058" s="170" customFormat="1" ht="12.75"/>
    <row r="3059" s="170" customFormat="1" ht="12.75"/>
    <row r="3060" s="170" customFormat="1" ht="12.75"/>
    <row r="3061" s="170" customFormat="1" ht="12.75"/>
    <row r="3062" s="170" customFormat="1" ht="12.75"/>
    <row r="3063" s="170" customFormat="1" ht="12.75"/>
    <row r="3064" s="170" customFormat="1" ht="12.75"/>
    <row r="3065" s="170" customFormat="1" ht="12.75"/>
    <row r="3066" s="170" customFormat="1" ht="12.75"/>
    <row r="3067" s="170" customFormat="1" ht="12.75"/>
    <row r="3068" s="170" customFormat="1" ht="12.75"/>
    <row r="3069" s="170" customFormat="1" ht="12.75"/>
    <row r="3070" s="170" customFormat="1" ht="12.75"/>
    <row r="3071" s="170" customFormat="1" ht="12.75"/>
    <row r="3072" s="170" customFormat="1" ht="12.75"/>
    <row r="3073" s="170" customFormat="1" ht="12.75"/>
    <row r="3074" s="170" customFormat="1" ht="12.75"/>
    <row r="3075" s="170" customFormat="1" ht="12.75"/>
    <row r="3076" s="170" customFormat="1" ht="12.75"/>
    <row r="3077" s="170" customFormat="1" ht="12.75"/>
    <row r="3078" s="170" customFormat="1" ht="12.75"/>
    <row r="3079" s="170" customFormat="1" ht="12.75"/>
    <row r="3080" s="170" customFormat="1" ht="12.75"/>
    <row r="3081" s="170" customFormat="1" ht="12.75"/>
    <row r="3082" s="170" customFormat="1" ht="12.75"/>
    <row r="3083" s="170" customFormat="1" ht="12.75"/>
    <row r="3084" s="170" customFormat="1" ht="12.75"/>
    <row r="3085" s="170" customFormat="1" ht="12.75"/>
    <row r="3086" s="170" customFormat="1" ht="12.75"/>
    <row r="3087" s="170" customFormat="1" ht="12.75"/>
    <row r="3088" s="170" customFormat="1" ht="12.75"/>
    <row r="3089" s="170" customFormat="1" ht="12.75"/>
    <row r="3090" s="170" customFormat="1" ht="12.75"/>
    <row r="3091" s="170" customFormat="1" ht="12.75"/>
    <row r="3092" s="170" customFormat="1" ht="12.75"/>
    <row r="3093" s="170" customFormat="1" ht="12.75"/>
    <row r="3094" s="170" customFormat="1" ht="12.75"/>
    <row r="3095" s="170" customFormat="1" ht="12.75"/>
    <row r="3096" s="170" customFormat="1" ht="12.75"/>
    <row r="3097" s="170" customFormat="1" ht="12.75"/>
    <row r="3098" s="170" customFormat="1" ht="12.75"/>
    <row r="3099" s="170" customFormat="1" ht="12.75"/>
    <row r="3100" s="170" customFormat="1" ht="12.75"/>
    <row r="3101" s="170" customFormat="1" ht="12.75"/>
    <row r="3102" s="170" customFormat="1" ht="12.75"/>
    <row r="3103" s="170" customFormat="1" ht="12.75"/>
    <row r="3104" s="170" customFormat="1" ht="12.75"/>
    <row r="3105" s="170" customFormat="1" ht="12.75"/>
    <row r="3106" s="170" customFormat="1" ht="12.75"/>
    <row r="3107" s="170" customFormat="1" ht="12.75"/>
    <row r="3108" s="170" customFormat="1" ht="12.75"/>
    <row r="3109" s="170" customFormat="1" ht="12.75"/>
    <row r="3110" s="170" customFormat="1" ht="12.75"/>
    <row r="3111" s="170" customFormat="1" ht="12.75"/>
    <row r="3112" s="170" customFormat="1" ht="12.75"/>
    <row r="3113" s="170" customFormat="1" ht="12.75"/>
    <row r="3114" s="170" customFormat="1" ht="12.75"/>
    <row r="3115" s="170" customFormat="1" ht="12.75"/>
    <row r="3116" s="170" customFormat="1" ht="12.75"/>
    <row r="3117" s="170" customFormat="1" ht="12.75"/>
    <row r="3118" s="170" customFormat="1" ht="12.75"/>
    <row r="3119" s="170" customFormat="1" ht="12.75"/>
    <row r="3120" s="170" customFormat="1" ht="12.75"/>
    <row r="3121" s="170" customFormat="1" ht="12.75"/>
    <row r="3122" s="170" customFormat="1" ht="12.75"/>
    <row r="3123" s="170" customFormat="1" ht="12.75"/>
    <row r="3124" s="170" customFormat="1" ht="12.75"/>
    <row r="3125" s="170" customFormat="1" ht="12.75"/>
    <row r="3126" s="170" customFormat="1" ht="12.75"/>
    <row r="3127" s="170" customFormat="1" ht="12.75"/>
    <row r="3128" s="170" customFormat="1" ht="12.75"/>
    <row r="3129" s="170" customFormat="1" ht="12.75"/>
    <row r="3130" s="170" customFormat="1" ht="12.75"/>
    <row r="3131" s="170" customFormat="1" ht="12.75"/>
    <row r="3132" s="170" customFormat="1" ht="12.75"/>
    <row r="3133" s="170" customFormat="1" ht="12.75"/>
    <row r="3134" s="170" customFormat="1" ht="12.75"/>
    <row r="3135" s="170" customFormat="1" ht="12.75"/>
    <row r="3136" s="170" customFormat="1" ht="12.75"/>
    <row r="3137" s="170" customFormat="1" ht="12.75"/>
    <row r="3138" s="170" customFormat="1" ht="12.75"/>
    <row r="3139" s="170" customFormat="1" ht="12.75"/>
    <row r="3140" s="170" customFormat="1" ht="12.75"/>
    <row r="3141" s="170" customFormat="1" ht="12.75"/>
    <row r="3142" s="170" customFormat="1" ht="12.75"/>
    <row r="3143" s="170" customFormat="1" ht="12.75"/>
    <row r="3144" s="170" customFormat="1" ht="12.75"/>
    <row r="3145" s="170" customFormat="1" ht="12.75"/>
    <row r="3146" s="170" customFormat="1" ht="12.75"/>
    <row r="3147" s="170" customFormat="1" ht="12.75"/>
    <row r="3148" s="170" customFormat="1" ht="12.75"/>
    <row r="3149" s="170" customFormat="1" ht="12.75"/>
    <row r="3150" s="170" customFormat="1" ht="12.75"/>
    <row r="3151" s="170" customFormat="1" ht="12.75"/>
    <row r="3152" s="170" customFormat="1" ht="12.75"/>
    <row r="3153" s="170" customFormat="1" ht="12.75"/>
    <row r="3154" s="170" customFormat="1" ht="12.75"/>
    <row r="3155" s="170" customFormat="1" ht="12.75"/>
    <row r="3156" s="170" customFormat="1" ht="12.75"/>
    <row r="3157" s="170" customFormat="1" ht="12.75"/>
    <row r="3158" s="170" customFormat="1" ht="12.75"/>
    <row r="3159" s="170" customFormat="1" ht="12.75"/>
    <row r="3160" s="170" customFormat="1" ht="12.75"/>
    <row r="3161" s="170" customFormat="1" ht="12.75"/>
    <row r="3162" s="170" customFormat="1" ht="12.75"/>
    <row r="3163" s="170" customFormat="1" ht="12.75"/>
    <row r="3164" s="170" customFormat="1" ht="12.75"/>
    <row r="3165" s="170" customFormat="1" ht="12.75"/>
    <row r="3166" s="170" customFormat="1" ht="12.75"/>
    <row r="3167" s="170" customFormat="1" ht="12.75"/>
    <row r="3168" s="170" customFormat="1" ht="12.75"/>
    <row r="3169" s="170" customFormat="1" ht="12.75"/>
    <row r="3170" s="170" customFormat="1" ht="12.75"/>
    <row r="3171" s="170" customFormat="1" ht="12.75"/>
    <row r="3172" s="170" customFormat="1" ht="12.75"/>
    <row r="3173" s="170" customFormat="1" ht="12.75"/>
    <row r="3174" s="170" customFormat="1" ht="12.75"/>
    <row r="3175" s="170" customFormat="1" ht="12.75"/>
    <row r="3176" s="170" customFormat="1" ht="12.75"/>
    <row r="3177" s="170" customFormat="1" ht="12.75"/>
    <row r="3178" s="170" customFormat="1" ht="12.75"/>
    <row r="3179" s="170" customFormat="1" ht="12.75"/>
    <row r="3180" s="170" customFormat="1" ht="12.75"/>
    <row r="3181" s="170" customFormat="1" ht="12.75"/>
    <row r="3182" s="170" customFormat="1" ht="12.75"/>
    <row r="3183" s="170" customFormat="1" ht="12.75"/>
    <row r="3184" s="170" customFormat="1" ht="12.75"/>
    <row r="3185" s="170" customFormat="1" ht="12.75"/>
    <row r="3186" s="170" customFormat="1" ht="12.75"/>
    <row r="3187" s="170" customFormat="1" ht="12.75"/>
    <row r="3188" s="170" customFormat="1" ht="12.75"/>
    <row r="3189" s="170" customFormat="1" ht="12.75"/>
    <row r="3190" s="170" customFormat="1" ht="12.75"/>
    <row r="3191" s="170" customFormat="1" ht="12.75"/>
    <row r="3192" s="170" customFormat="1" ht="12.75"/>
    <row r="3193" s="170" customFormat="1" ht="12.75"/>
    <row r="3194" s="170" customFormat="1" ht="12.75"/>
    <row r="3195" s="170" customFormat="1" ht="12.75"/>
    <row r="3196" s="170" customFormat="1" ht="12.75"/>
    <row r="3197" s="170" customFormat="1" ht="12.75"/>
    <row r="3198" s="170" customFormat="1" ht="12.75"/>
    <row r="3199" s="170" customFormat="1" ht="12.75"/>
    <row r="3200" s="170" customFormat="1" ht="12.75"/>
    <row r="3201" s="170" customFormat="1" ht="12.75"/>
    <row r="3202" s="170" customFormat="1" ht="12.75"/>
    <row r="3203" s="170" customFormat="1" ht="12.75"/>
    <row r="3204" s="170" customFormat="1" ht="12.75"/>
    <row r="3205" s="170" customFormat="1" ht="12.75"/>
    <row r="3206" s="170" customFormat="1" ht="12.75"/>
    <row r="3207" s="170" customFormat="1" ht="12.75"/>
    <row r="3208" s="170" customFormat="1" ht="12.75"/>
    <row r="3209" s="170" customFormat="1" ht="12.75"/>
    <row r="3210" s="170" customFormat="1" ht="12.75"/>
    <row r="3211" s="170" customFormat="1" ht="12.75"/>
    <row r="3212" s="170" customFormat="1" ht="12.75"/>
    <row r="3213" s="170" customFormat="1" ht="12.75"/>
    <row r="3214" s="170" customFormat="1" ht="12.75"/>
    <row r="3215" s="170" customFormat="1" ht="12.75"/>
    <row r="3216" s="170" customFormat="1" ht="12.75"/>
    <row r="3217" s="170" customFormat="1" ht="12.75"/>
    <row r="3218" s="170" customFormat="1" ht="12.75"/>
    <row r="3219" s="170" customFormat="1" ht="12.75"/>
    <row r="3220" s="170" customFormat="1" ht="12.75"/>
    <row r="3221" s="170" customFormat="1" ht="12.75"/>
    <row r="3222" s="170" customFormat="1" ht="12.75"/>
    <row r="3223" s="170" customFormat="1" ht="12.75"/>
    <row r="3224" s="170" customFormat="1" ht="12.75"/>
    <row r="3225" s="170" customFormat="1" ht="12.75"/>
    <row r="3226" s="170" customFormat="1" ht="12.75"/>
    <row r="3227" s="170" customFormat="1" ht="12.75"/>
    <row r="3228" s="170" customFormat="1" ht="12.75"/>
    <row r="3229" s="170" customFormat="1" ht="12.75"/>
    <row r="3230" s="170" customFormat="1" ht="12.75"/>
    <row r="3231" s="170" customFormat="1" ht="12.75"/>
    <row r="3232" s="170" customFormat="1" ht="12.75"/>
    <row r="3233" s="170" customFormat="1" ht="12.75"/>
    <row r="3234" s="170" customFormat="1" ht="12.75"/>
    <row r="3235" s="170" customFormat="1" ht="12.75"/>
    <row r="3236" s="170" customFormat="1" ht="12.75"/>
    <row r="3237" s="170" customFormat="1" ht="12.75"/>
    <row r="3238" s="170" customFormat="1" ht="12.75"/>
    <row r="3239" s="170" customFormat="1" ht="12.75"/>
    <row r="3240" s="170" customFormat="1" ht="12.75"/>
    <row r="3241" s="170" customFormat="1" ht="12.75"/>
    <row r="3242" s="170" customFormat="1" ht="12.75"/>
    <row r="3243" s="170" customFormat="1" ht="12.75"/>
    <row r="3244" s="170" customFormat="1" ht="12.75"/>
    <row r="3245" s="170" customFormat="1" ht="12.75"/>
    <row r="3246" s="170" customFormat="1" ht="12.75"/>
    <row r="3247" s="170" customFormat="1" ht="12.75"/>
    <row r="3248" s="170" customFormat="1" ht="12.75"/>
    <row r="3249" s="170" customFormat="1" ht="12.75"/>
    <row r="3250" s="170" customFormat="1" ht="12.75"/>
    <row r="3251" s="170" customFormat="1" ht="12.75"/>
    <row r="3252" s="170" customFormat="1" ht="12.75"/>
    <row r="3253" s="170" customFormat="1" ht="12.75"/>
    <row r="3254" s="170" customFormat="1" ht="12.75"/>
    <row r="3255" s="170" customFormat="1" ht="12.75"/>
    <row r="3256" s="170" customFormat="1" ht="12.75"/>
    <row r="3257" s="170" customFormat="1" ht="12.75"/>
    <row r="3258" s="170" customFormat="1" ht="12.75"/>
    <row r="3259" s="170" customFormat="1" ht="12.75"/>
    <row r="3260" s="170" customFormat="1" ht="12.75"/>
    <row r="3261" s="170" customFormat="1" ht="12.75"/>
    <row r="3262" s="170" customFormat="1" ht="12.75"/>
    <row r="3263" s="170" customFormat="1" ht="12.75"/>
    <row r="3264" s="170" customFormat="1" ht="12.75"/>
    <row r="3265" s="170" customFormat="1" ht="12.75"/>
    <row r="3266" s="170" customFormat="1" ht="12.75"/>
    <row r="3267" s="170" customFormat="1" ht="12.75"/>
    <row r="3268" s="170" customFormat="1" ht="12.75"/>
    <row r="3269" s="170" customFormat="1" ht="12.75"/>
    <row r="3270" s="170" customFormat="1" ht="12.75"/>
    <row r="3271" s="170" customFormat="1" ht="12.75"/>
    <row r="3272" s="170" customFormat="1" ht="12.75"/>
    <row r="3273" s="170" customFormat="1" ht="12.75"/>
    <row r="3274" s="170" customFormat="1" ht="12.75"/>
    <row r="3275" s="170" customFormat="1" ht="12.75"/>
    <row r="3276" s="170" customFormat="1" ht="12.75"/>
    <row r="3277" s="170" customFormat="1" ht="12.75"/>
    <row r="3278" s="170" customFormat="1" ht="12.75"/>
    <row r="3279" s="170" customFormat="1" ht="12.75"/>
    <row r="3280" s="170" customFormat="1" ht="12.75"/>
    <row r="3281" s="170" customFormat="1" ht="12.75"/>
    <row r="3282" s="170" customFormat="1" ht="12.75"/>
    <row r="3283" s="170" customFormat="1" ht="12.75"/>
    <row r="3284" s="170" customFormat="1" ht="12.75"/>
    <row r="3285" s="170" customFormat="1" ht="12.75"/>
    <row r="3286" s="170" customFormat="1" ht="12.75"/>
    <row r="3287" s="170" customFormat="1" ht="12.75"/>
    <row r="3288" s="170" customFormat="1" ht="12.75"/>
    <row r="3289" s="170" customFormat="1" ht="12.75"/>
    <row r="3290" s="170" customFormat="1" ht="12.75"/>
    <row r="3291" s="170" customFormat="1" ht="12.75"/>
    <row r="3292" s="170" customFormat="1" ht="12.75"/>
    <row r="3293" s="170" customFormat="1" ht="12.75"/>
    <row r="3294" s="170" customFormat="1" ht="12.75"/>
    <row r="3295" s="170" customFormat="1" ht="12.75"/>
    <row r="3296" s="170" customFormat="1" ht="12.75"/>
    <row r="3297" s="170" customFormat="1" ht="12.75"/>
    <row r="3298" s="170" customFormat="1" ht="12.75"/>
    <row r="3299" s="170" customFormat="1" ht="12.75"/>
    <row r="3300" s="170" customFormat="1" ht="12.75"/>
    <row r="3301" s="170" customFormat="1" ht="12.75"/>
    <row r="3302" s="170" customFormat="1" ht="12.75"/>
    <row r="3303" s="170" customFormat="1" ht="12.75"/>
    <row r="3304" s="170" customFormat="1" ht="12.75"/>
    <row r="3305" s="170" customFormat="1" ht="12.75"/>
    <row r="3306" s="170" customFormat="1" ht="12.75"/>
    <row r="3307" s="170" customFormat="1" ht="12.75"/>
    <row r="3308" s="170" customFormat="1" ht="12.75"/>
    <row r="3309" s="170" customFormat="1" ht="12.75"/>
    <row r="3310" s="170" customFormat="1" ht="12.75"/>
    <row r="3311" s="170" customFormat="1" ht="12.75"/>
    <row r="3312" s="170" customFormat="1" ht="12.75"/>
    <row r="3313" s="170" customFormat="1" ht="12.75"/>
    <row r="3314" s="170" customFormat="1" ht="12.75"/>
    <row r="3315" s="170" customFormat="1" ht="12.75"/>
    <row r="3316" s="170" customFormat="1" ht="12.75"/>
    <row r="3317" s="170" customFormat="1" ht="12.75"/>
    <row r="3318" s="170" customFormat="1" ht="12.75"/>
    <row r="3319" s="170" customFormat="1" ht="12.75"/>
    <row r="3320" s="170" customFormat="1" ht="12.75"/>
    <row r="3321" s="170" customFormat="1" ht="12.75"/>
    <row r="3322" s="170" customFormat="1" ht="12.75"/>
    <row r="3323" s="170" customFormat="1" ht="12.75"/>
    <row r="3324" s="170" customFormat="1" ht="12.75"/>
    <row r="3325" s="170" customFormat="1" ht="12.75"/>
    <row r="3326" s="170" customFormat="1" ht="12.75"/>
    <row r="3327" s="170" customFormat="1" ht="12.75"/>
    <row r="3328" s="170" customFormat="1" ht="12.75"/>
    <row r="3329" s="170" customFormat="1" ht="12.75"/>
    <row r="3330" s="170" customFormat="1" ht="12.75"/>
    <row r="3331" s="170" customFormat="1" ht="12.75"/>
    <row r="3332" s="170" customFormat="1" ht="12.75"/>
    <row r="3333" s="170" customFormat="1" ht="12.75"/>
    <row r="3334" s="170" customFormat="1" ht="12.75"/>
    <row r="3335" s="170" customFormat="1" ht="12.75"/>
    <row r="3336" s="170" customFormat="1" ht="12.75"/>
    <row r="3337" s="170" customFormat="1" ht="12.75"/>
    <row r="3338" s="170" customFormat="1" ht="12.75"/>
    <row r="3339" s="170" customFormat="1" ht="12.75"/>
    <row r="3340" s="170" customFormat="1" ht="12.75"/>
    <row r="3341" s="170" customFormat="1" ht="12.75"/>
    <row r="3342" s="170" customFormat="1" ht="12.75"/>
    <row r="3343" s="170" customFormat="1" ht="12.75"/>
    <row r="3344" s="170" customFormat="1" ht="12.75"/>
    <row r="3345" s="170" customFormat="1" ht="12.75"/>
    <row r="3346" s="170" customFormat="1" ht="12.75"/>
    <row r="3347" s="170" customFormat="1" ht="12.75"/>
    <row r="3348" s="170" customFormat="1" ht="12.75"/>
    <row r="3349" s="170" customFormat="1" ht="12.75"/>
    <row r="3350" s="170" customFormat="1" ht="12.75"/>
    <row r="3351" s="170" customFormat="1" ht="12.75"/>
  </sheetData>
  <sheetProtection password="EF65" sheet="1" objects="1" scenarios="1"/>
  <printOptions horizontalCentered="1" verticalCentered="1"/>
  <pageMargins left="0.3937007874015748" right="0.3937007874015748" top="0.5905511811023623" bottom="0.5905511811023623" header="0.5118110236220472" footer="0.5118110236220472"/>
  <pageSetup horizontalDpi="300" verticalDpi="300" orientation="portrait" paperSize="9" r:id="rId1"/>
</worksheet>
</file>

<file path=xl/worksheets/sheet13.xml><?xml version="1.0" encoding="utf-8"?>
<worksheet xmlns="http://schemas.openxmlformats.org/spreadsheetml/2006/main" xmlns:r="http://schemas.openxmlformats.org/officeDocument/2006/relationships">
  <dimension ref="A1:BR16"/>
  <sheetViews>
    <sheetView workbookViewId="0" topLeftCell="A1">
      <selection activeCell="A1" sqref="A1"/>
    </sheetView>
  </sheetViews>
  <sheetFormatPr defaultColWidth="9.140625" defaultRowHeight="12.75"/>
  <cols>
    <col min="1" max="1" width="95.140625" style="0" customWidth="1"/>
    <col min="2" max="70" width="9.140625" style="170" customWidth="1"/>
  </cols>
  <sheetData>
    <row r="1" ht="12.75">
      <c r="A1" s="207"/>
    </row>
    <row r="2" ht="67.5">
      <c r="A2" s="235" t="s">
        <v>47</v>
      </c>
    </row>
    <row r="3" ht="33.75">
      <c r="A3" s="235" t="s">
        <v>414</v>
      </c>
    </row>
    <row r="4" ht="33.75">
      <c r="A4" s="235" t="s">
        <v>415</v>
      </c>
    </row>
    <row r="5" ht="22.5">
      <c r="A5" s="235" t="s">
        <v>416</v>
      </c>
    </row>
    <row r="6" spans="1:70" s="212" customFormat="1" ht="30" customHeight="1">
      <c r="A6" s="246" t="s">
        <v>447</v>
      </c>
      <c r="B6" s="245"/>
      <c r="C6" s="245"/>
      <c r="D6" s="245"/>
      <c r="E6" s="245"/>
      <c r="F6" s="245"/>
      <c r="G6" s="245"/>
      <c r="H6" s="245"/>
      <c r="I6" s="245"/>
      <c r="J6" s="245"/>
      <c r="K6" s="245"/>
      <c r="L6" s="245"/>
      <c r="M6" s="245"/>
      <c r="N6" s="245"/>
      <c r="O6" s="245"/>
      <c r="P6" s="245"/>
      <c r="Q6" s="245"/>
      <c r="R6" s="245"/>
      <c r="S6" s="245"/>
      <c r="T6" s="245"/>
      <c r="U6" s="245"/>
      <c r="V6" s="245"/>
      <c r="W6" s="245"/>
      <c r="X6" s="245"/>
      <c r="Y6" s="245"/>
      <c r="Z6" s="245"/>
      <c r="AA6" s="245"/>
      <c r="AB6" s="245"/>
      <c r="AC6" s="245"/>
      <c r="AD6" s="245"/>
      <c r="AE6" s="245"/>
      <c r="AF6" s="245"/>
      <c r="AG6" s="245"/>
      <c r="AH6" s="245"/>
      <c r="AI6" s="245"/>
      <c r="AJ6" s="245"/>
      <c r="AK6" s="245"/>
      <c r="AL6" s="245"/>
      <c r="AM6" s="245"/>
      <c r="AN6" s="245"/>
      <c r="AO6" s="245"/>
      <c r="AP6" s="245"/>
      <c r="AQ6" s="245"/>
      <c r="AR6" s="245"/>
      <c r="AS6" s="245"/>
      <c r="AT6" s="245"/>
      <c r="AU6" s="245"/>
      <c r="AV6" s="245"/>
      <c r="AW6" s="245"/>
      <c r="AX6" s="245"/>
      <c r="AY6" s="245"/>
      <c r="AZ6" s="245"/>
      <c r="BA6" s="245"/>
      <c r="BB6" s="245"/>
      <c r="BC6" s="245"/>
      <c r="BD6" s="245"/>
      <c r="BE6" s="245"/>
      <c r="BF6" s="245"/>
      <c r="BG6" s="245"/>
      <c r="BH6" s="245"/>
      <c r="BI6" s="245"/>
      <c r="BJ6" s="245"/>
      <c r="BK6" s="245"/>
      <c r="BL6" s="245"/>
      <c r="BM6" s="245"/>
      <c r="BN6" s="245"/>
      <c r="BO6" s="245"/>
      <c r="BP6" s="245"/>
      <c r="BQ6" s="245"/>
      <c r="BR6" s="245"/>
    </row>
    <row r="7" ht="12.75">
      <c r="A7" s="235" t="s">
        <v>448</v>
      </c>
    </row>
    <row r="8" spans="1:70" s="234" customFormat="1" ht="45" customHeight="1">
      <c r="A8" s="248" t="s">
        <v>449</v>
      </c>
      <c r="B8" s="249"/>
      <c r="C8" s="249"/>
      <c r="D8" s="249"/>
      <c r="E8" s="249"/>
      <c r="F8" s="249"/>
      <c r="G8" s="249"/>
      <c r="H8" s="249"/>
      <c r="I8" s="249"/>
      <c r="J8" s="249"/>
      <c r="K8" s="249"/>
      <c r="L8" s="249"/>
      <c r="M8" s="249"/>
      <c r="N8" s="249"/>
      <c r="O8" s="249"/>
      <c r="P8" s="249"/>
      <c r="Q8" s="249"/>
      <c r="R8" s="249"/>
      <c r="S8" s="249"/>
      <c r="T8" s="249"/>
      <c r="U8" s="249"/>
      <c r="V8" s="249"/>
      <c r="W8" s="249"/>
      <c r="X8" s="249"/>
      <c r="Y8" s="249"/>
      <c r="Z8" s="249"/>
      <c r="AA8" s="249"/>
      <c r="AB8" s="249"/>
      <c r="AC8" s="249"/>
      <c r="AD8" s="249"/>
      <c r="AE8" s="249"/>
      <c r="AF8" s="249"/>
      <c r="AG8" s="249"/>
      <c r="AH8" s="249"/>
      <c r="AI8" s="249"/>
      <c r="AJ8" s="249"/>
      <c r="AK8" s="249"/>
      <c r="AL8" s="249"/>
      <c r="AM8" s="249"/>
      <c r="AN8" s="249"/>
      <c r="AO8" s="249"/>
      <c r="AP8" s="249"/>
      <c r="AQ8" s="249"/>
      <c r="AR8" s="249"/>
      <c r="AS8" s="249"/>
      <c r="AT8" s="249"/>
      <c r="AU8" s="249"/>
      <c r="AV8" s="249"/>
      <c r="AW8" s="249"/>
      <c r="AX8" s="249"/>
      <c r="AY8" s="249"/>
      <c r="AZ8" s="249"/>
      <c r="BA8" s="249"/>
      <c r="BB8" s="249"/>
      <c r="BC8" s="249"/>
      <c r="BD8" s="249"/>
      <c r="BE8" s="249"/>
      <c r="BF8" s="249"/>
      <c r="BG8" s="249"/>
      <c r="BH8" s="249"/>
      <c r="BI8" s="249"/>
      <c r="BJ8" s="249"/>
      <c r="BK8" s="249"/>
      <c r="BL8" s="249"/>
      <c r="BM8" s="249"/>
      <c r="BN8" s="249"/>
      <c r="BO8" s="249"/>
      <c r="BP8" s="249"/>
      <c r="BQ8" s="249"/>
      <c r="BR8" s="249"/>
    </row>
    <row r="9" ht="56.25">
      <c r="A9" s="235" t="s">
        <v>450</v>
      </c>
    </row>
    <row r="10" ht="56.25">
      <c r="A10" s="236" t="s">
        <v>241</v>
      </c>
    </row>
    <row r="11" ht="22.5">
      <c r="A11" s="235" t="s">
        <v>417</v>
      </c>
    </row>
    <row r="12" ht="33.75">
      <c r="A12" s="235" t="s">
        <v>418</v>
      </c>
    </row>
    <row r="13" ht="33.75">
      <c r="A13" s="235" t="s">
        <v>444</v>
      </c>
    </row>
    <row r="14" ht="45">
      <c r="A14" s="235" t="s">
        <v>445</v>
      </c>
    </row>
    <row r="15" ht="22.5">
      <c r="A15" s="235" t="s">
        <v>446</v>
      </c>
    </row>
    <row r="16" ht="228.75" customHeight="1">
      <c r="A16" s="237" t="s">
        <v>145</v>
      </c>
    </row>
    <row r="17" s="170" customFormat="1" ht="12.75"/>
    <row r="18" s="170" customFormat="1" ht="12.75"/>
    <row r="19" s="170" customFormat="1" ht="12.75"/>
    <row r="20" s="170" customFormat="1" ht="12.75"/>
    <row r="21" s="170" customFormat="1" ht="12.75"/>
    <row r="22" s="170" customFormat="1" ht="12.75"/>
    <row r="23" s="170" customFormat="1" ht="12.75"/>
    <row r="24" s="170" customFormat="1" ht="12.75"/>
    <row r="25" s="170" customFormat="1" ht="12.75"/>
    <row r="26" s="170" customFormat="1" ht="12.75"/>
    <row r="27" s="170" customFormat="1" ht="12.75"/>
    <row r="28" s="170" customFormat="1" ht="12.75"/>
    <row r="29" s="170" customFormat="1" ht="12.75"/>
    <row r="30" s="170" customFormat="1" ht="12.75"/>
    <row r="31" s="170" customFormat="1" ht="12.75"/>
    <row r="32" s="170" customFormat="1" ht="12.75"/>
    <row r="33" s="170" customFormat="1" ht="12.75"/>
    <row r="34" s="170" customFormat="1" ht="12.75"/>
    <row r="35" s="170" customFormat="1" ht="12.75"/>
    <row r="36" s="170" customFormat="1" ht="12.75"/>
    <row r="37" s="170" customFormat="1" ht="12.75"/>
    <row r="38" s="170" customFormat="1" ht="12.75"/>
    <row r="39" s="170" customFormat="1" ht="12.75"/>
    <row r="40" s="170" customFormat="1" ht="12.75"/>
    <row r="41" s="170" customFormat="1" ht="12.75"/>
    <row r="42" s="170" customFormat="1" ht="12.75"/>
    <row r="43" s="170" customFormat="1" ht="12.75"/>
    <row r="44" s="170" customFormat="1" ht="12.75"/>
    <row r="45" s="170" customFormat="1" ht="12.75"/>
    <row r="46" s="170" customFormat="1" ht="12.75"/>
    <row r="47" s="170" customFormat="1" ht="12.75"/>
    <row r="48" s="170" customFormat="1" ht="12.75"/>
    <row r="49" s="170" customFormat="1" ht="12.75"/>
    <row r="50" s="170" customFormat="1" ht="12.75"/>
    <row r="51" s="170" customFormat="1" ht="12.75"/>
    <row r="52" s="170" customFormat="1" ht="12.75"/>
    <row r="53" s="170" customFormat="1" ht="12.75"/>
    <row r="54" s="170" customFormat="1" ht="12.75"/>
    <row r="55" s="170" customFormat="1" ht="12.75"/>
    <row r="56" s="170" customFormat="1" ht="12.75"/>
    <row r="57" s="170" customFormat="1" ht="12.75"/>
    <row r="58" s="170" customFormat="1" ht="12.75"/>
    <row r="59" s="170" customFormat="1" ht="12.75"/>
    <row r="60" s="170" customFormat="1" ht="12.75"/>
    <row r="61" s="170" customFormat="1" ht="12.75"/>
    <row r="62" s="170" customFormat="1" ht="12.75"/>
    <row r="63" s="170" customFormat="1" ht="12.75"/>
    <row r="64" s="170" customFormat="1" ht="12.75"/>
    <row r="65" s="170" customFormat="1" ht="12.75"/>
    <row r="66" s="170" customFormat="1" ht="12.75"/>
    <row r="67" s="170" customFormat="1" ht="12.75"/>
    <row r="68" s="170" customFormat="1" ht="12.75"/>
    <row r="69" s="170" customFormat="1" ht="12.75"/>
    <row r="70" s="170" customFormat="1" ht="12.75"/>
    <row r="71" s="170" customFormat="1" ht="12.75"/>
    <row r="72" s="170" customFormat="1" ht="12.75"/>
    <row r="73" s="170" customFormat="1" ht="12.75"/>
    <row r="74" s="170" customFormat="1" ht="12.75"/>
    <row r="75" s="170" customFormat="1" ht="12.75"/>
    <row r="76" s="170" customFormat="1" ht="12.75"/>
    <row r="77" s="170" customFormat="1" ht="12.75"/>
    <row r="78" s="170" customFormat="1" ht="12.75"/>
    <row r="79" s="170" customFormat="1" ht="12.75"/>
    <row r="80" s="170" customFormat="1" ht="12.75"/>
    <row r="81" s="170" customFormat="1" ht="12.75"/>
    <row r="82" s="170" customFormat="1" ht="12.75"/>
    <row r="83" s="170" customFormat="1" ht="12.75"/>
    <row r="84" s="170" customFormat="1" ht="12.75"/>
    <row r="85" s="170" customFormat="1" ht="12.75"/>
    <row r="86" s="170" customFormat="1" ht="12.75"/>
    <row r="87" s="170" customFormat="1" ht="12.75"/>
    <row r="88" s="170" customFormat="1" ht="12.75"/>
    <row r="89" s="170" customFormat="1" ht="12.75"/>
    <row r="90" s="170" customFormat="1" ht="12.75"/>
    <row r="91" s="170" customFormat="1" ht="12.75"/>
    <row r="92" s="170" customFormat="1" ht="12.75"/>
    <row r="93" s="170" customFormat="1" ht="12.75"/>
    <row r="94" s="170" customFormat="1" ht="12.75"/>
    <row r="95" s="170" customFormat="1" ht="12.75"/>
    <row r="96" s="170" customFormat="1" ht="12.75"/>
    <row r="97" s="170" customFormat="1" ht="12.75"/>
    <row r="98" s="170" customFormat="1" ht="12.75"/>
    <row r="99" s="170" customFormat="1" ht="12.75"/>
    <row r="100" s="170" customFormat="1" ht="12.75"/>
    <row r="101" s="170" customFormat="1" ht="12.75"/>
    <row r="102" s="170" customFormat="1" ht="12.75"/>
    <row r="103" s="170" customFormat="1" ht="12.75"/>
    <row r="104" s="170" customFormat="1" ht="12.75"/>
    <row r="105" s="170" customFormat="1" ht="12.75"/>
    <row r="106" s="170" customFormat="1" ht="12.75"/>
    <row r="107" s="170" customFormat="1" ht="12.75"/>
    <row r="108" s="170" customFormat="1" ht="12.75"/>
    <row r="109" s="170" customFormat="1" ht="12.75"/>
    <row r="110" s="170" customFormat="1" ht="12.75"/>
    <row r="111" s="170" customFormat="1" ht="12.75"/>
    <row r="112" s="170" customFormat="1" ht="12.75"/>
    <row r="113" s="170" customFormat="1" ht="12.75"/>
    <row r="114" s="170" customFormat="1" ht="12.75"/>
    <row r="115" s="170" customFormat="1" ht="12.75"/>
    <row r="116" s="170" customFormat="1" ht="12.75"/>
    <row r="117" s="170" customFormat="1" ht="12.75"/>
    <row r="118" s="170" customFormat="1" ht="12.75"/>
    <row r="119" s="170" customFormat="1" ht="12.75"/>
    <row r="120" s="170" customFormat="1" ht="12.75"/>
    <row r="121" s="170" customFormat="1" ht="12.75"/>
    <row r="122" s="170" customFormat="1" ht="12.75"/>
    <row r="123" s="170" customFormat="1" ht="12.75"/>
    <row r="124" s="170" customFormat="1" ht="12.75"/>
    <row r="125" s="170" customFormat="1" ht="12.75"/>
    <row r="126" s="170" customFormat="1" ht="12.75"/>
    <row r="127" s="170" customFormat="1" ht="12.75"/>
    <row r="128" s="170" customFormat="1" ht="12.75"/>
    <row r="129" s="170" customFormat="1" ht="12.75"/>
    <row r="130" s="170" customFormat="1" ht="12.75"/>
    <row r="131" s="170" customFormat="1" ht="12.75"/>
    <row r="132" s="170" customFormat="1" ht="12.75"/>
    <row r="133" s="170" customFormat="1" ht="12.75"/>
    <row r="134" s="170" customFormat="1" ht="12.75"/>
    <row r="135" s="170" customFormat="1" ht="12.75"/>
    <row r="136" s="170" customFormat="1" ht="12.75"/>
    <row r="137" s="170" customFormat="1" ht="12.75"/>
    <row r="138" s="170" customFormat="1" ht="12.75"/>
    <row r="139" s="170" customFormat="1" ht="12.75"/>
    <row r="140" s="170" customFormat="1" ht="12.75"/>
    <row r="141" s="170" customFormat="1" ht="12.75"/>
    <row r="142" s="170" customFormat="1" ht="12.75"/>
    <row r="143" s="170" customFormat="1" ht="12.75"/>
    <row r="144" s="170" customFormat="1" ht="12.75"/>
    <row r="145" s="170" customFormat="1" ht="12.75"/>
    <row r="146" s="170" customFormat="1" ht="12.75"/>
    <row r="147" s="170" customFormat="1" ht="12.75"/>
    <row r="148" s="170" customFormat="1" ht="12.75"/>
    <row r="149" s="170" customFormat="1" ht="12.75"/>
    <row r="150" s="170" customFormat="1" ht="12.75"/>
    <row r="151" s="170" customFormat="1" ht="12.75"/>
    <row r="152" s="170" customFormat="1" ht="12.75"/>
    <row r="153" s="170" customFormat="1" ht="12.75"/>
    <row r="154" s="170" customFormat="1" ht="12.75"/>
    <row r="155" s="170" customFormat="1" ht="12.75"/>
    <row r="156" s="170" customFormat="1" ht="12.75"/>
    <row r="157" s="170" customFormat="1" ht="12.75"/>
    <row r="158" s="170" customFormat="1" ht="12.75"/>
    <row r="159" s="170" customFormat="1" ht="12.75"/>
    <row r="160" s="170" customFormat="1" ht="12.75"/>
    <row r="161" s="170" customFormat="1" ht="12.75"/>
    <row r="162" s="170" customFormat="1" ht="12.75"/>
    <row r="163" s="170" customFormat="1" ht="12.75"/>
    <row r="164" s="170" customFormat="1" ht="12.75"/>
    <row r="165" s="170" customFormat="1" ht="12.75"/>
    <row r="166" s="170" customFormat="1" ht="12.75"/>
    <row r="167" s="170" customFormat="1" ht="12.75"/>
    <row r="168" s="170" customFormat="1" ht="12.75"/>
    <row r="169" s="170" customFormat="1" ht="12.75"/>
    <row r="170" s="170" customFormat="1" ht="12.75"/>
    <row r="171" s="170" customFormat="1" ht="12.75"/>
    <row r="172" s="170" customFormat="1" ht="12.75"/>
    <row r="173" s="170" customFormat="1" ht="12.75"/>
    <row r="174" s="170" customFormat="1" ht="12.75"/>
    <row r="175" s="170" customFormat="1" ht="12.75"/>
    <row r="176" s="170" customFormat="1" ht="12.75"/>
    <row r="177" s="170" customFormat="1" ht="12.75"/>
    <row r="178" s="170" customFormat="1" ht="12.75"/>
    <row r="179" s="170" customFormat="1" ht="12.75"/>
    <row r="180" s="170" customFormat="1" ht="12.75"/>
    <row r="181" s="170" customFormat="1" ht="12.75"/>
    <row r="182" s="170" customFormat="1" ht="12.75"/>
    <row r="183" s="170" customFormat="1" ht="12.75"/>
    <row r="184" s="170" customFormat="1" ht="12.75"/>
    <row r="185" s="170" customFormat="1" ht="12.75"/>
    <row r="186" s="170" customFormat="1" ht="12.75"/>
    <row r="187" s="170" customFormat="1" ht="12.75"/>
    <row r="188" s="170" customFormat="1" ht="12.75"/>
    <row r="189" s="170" customFormat="1" ht="12.75"/>
    <row r="190" s="170" customFormat="1" ht="12.75"/>
    <row r="191" s="170" customFormat="1" ht="12.75"/>
    <row r="192" s="170" customFormat="1" ht="12.75"/>
    <row r="193" s="170" customFormat="1" ht="12.75"/>
    <row r="194" s="170" customFormat="1" ht="12.75"/>
    <row r="195" s="170" customFormat="1" ht="12.75"/>
    <row r="196" s="170" customFormat="1" ht="12.75"/>
    <row r="197" s="170" customFormat="1" ht="12.75"/>
    <row r="198" s="170" customFormat="1" ht="12.75"/>
    <row r="199" s="170" customFormat="1" ht="12.75"/>
    <row r="200" s="170" customFormat="1" ht="12.75"/>
    <row r="201" s="170" customFormat="1" ht="12.75"/>
    <row r="202" s="170" customFormat="1" ht="12.75"/>
    <row r="203" s="170" customFormat="1" ht="12.75"/>
    <row r="204" s="170" customFormat="1" ht="12.75"/>
    <row r="205" s="170" customFormat="1" ht="12.75"/>
    <row r="206" s="170" customFormat="1" ht="12.75"/>
    <row r="207" s="170" customFormat="1" ht="12.75"/>
    <row r="208" s="170" customFormat="1" ht="12.75"/>
    <row r="209" s="170" customFormat="1" ht="12.75"/>
    <row r="210" s="170" customFormat="1" ht="12.75"/>
    <row r="211" s="170" customFormat="1" ht="12.75"/>
    <row r="212" s="170" customFormat="1" ht="12.75"/>
    <row r="213" s="170" customFormat="1" ht="12.75"/>
    <row r="214" s="170" customFormat="1" ht="12.75"/>
    <row r="215" s="170" customFormat="1" ht="12.75"/>
    <row r="216" s="170" customFormat="1" ht="12.75"/>
    <row r="217" s="170" customFormat="1" ht="12.75"/>
    <row r="218" s="170" customFormat="1" ht="12.75"/>
    <row r="219" s="170" customFormat="1" ht="12.75"/>
    <row r="220" s="170" customFormat="1" ht="12.75"/>
    <row r="221" s="170" customFormat="1" ht="12.75"/>
    <row r="222" s="170" customFormat="1" ht="12.75"/>
    <row r="223" s="170" customFormat="1" ht="12.75"/>
    <row r="224" s="170" customFormat="1" ht="12.75"/>
    <row r="225" s="170" customFormat="1" ht="12.75"/>
    <row r="226" s="170" customFormat="1" ht="12.75"/>
    <row r="227" s="170" customFormat="1" ht="12.75"/>
    <row r="228" s="170" customFormat="1" ht="12.75"/>
    <row r="229" s="170" customFormat="1" ht="12.75"/>
    <row r="230" s="170" customFormat="1" ht="12.75"/>
    <row r="231" s="170" customFormat="1" ht="12.75"/>
    <row r="232" s="170" customFormat="1" ht="12.75"/>
    <row r="233" s="170" customFormat="1" ht="12.75"/>
    <row r="234" s="170" customFormat="1" ht="12.75"/>
    <row r="235" s="170" customFormat="1" ht="12.75"/>
    <row r="236" s="170" customFormat="1" ht="12.75"/>
    <row r="237" s="170" customFormat="1" ht="12.75"/>
    <row r="238" s="170" customFormat="1" ht="12.75"/>
    <row r="239" s="170" customFormat="1" ht="12.75"/>
    <row r="240" s="170" customFormat="1" ht="12.75"/>
    <row r="241" s="170" customFormat="1" ht="12.75"/>
    <row r="242" s="170" customFormat="1" ht="12.75"/>
    <row r="243" s="170" customFormat="1" ht="12.75"/>
    <row r="244" s="170" customFormat="1" ht="12.75"/>
    <row r="245" s="170" customFormat="1" ht="12.75"/>
    <row r="246" s="170" customFormat="1" ht="12.75"/>
    <row r="247" s="170" customFormat="1" ht="12.75"/>
    <row r="248" s="170" customFormat="1" ht="12.75"/>
    <row r="249" s="170" customFormat="1" ht="12.75"/>
    <row r="250" s="170" customFormat="1" ht="12.75"/>
    <row r="251" s="170" customFormat="1" ht="12.75"/>
    <row r="252" s="170" customFormat="1" ht="12.75"/>
    <row r="253" s="170" customFormat="1" ht="12.75"/>
    <row r="254" s="170" customFormat="1" ht="12.75"/>
    <row r="255" s="170" customFormat="1" ht="12.75"/>
    <row r="256" s="170" customFormat="1" ht="12.75"/>
    <row r="257" s="170" customFormat="1" ht="12.75"/>
    <row r="258" s="170" customFormat="1" ht="12.75"/>
    <row r="259" s="170" customFormat="1" ht="12.75"/>
    <row r="260" s="170" customFormat="1" ht="12.75"/>
    <row r="261" s="170" customFormat="1" ht="12.75"/>
    <row r="262" s="170" customFormat="1" ht="12.75"/>
    <row r="263" s="170" customFormat="1" ht="12.75"/>
    <row r="264" s="170" customFormat="1" ht="12.75"/>
    <row r="265" s="170" customFormat="1" ht="12.75"/>
    <row r="266" s="170" customFormat="1" ht="12.75"/>
    <row r="267" s="170" customFormat="1" ht="12.75"/>
    <row r="268" s="170" customFormat="1" ht="12.75"/>
    <row r="269" s="170" customFormat="1" ht="12.75"/>
    <row r="270" s="170" customFormat="1" ht="12.75"/>
    <row r="271" s="170" customFormat="1" ht="12.75"/>
    <row r="272" s="170" customFormat="1" ht="12.75"/>
    <row r="273" s="170" customFormat="1" ht="12.75"/>
    <row r="274" s="170" customFormat="1" ht="12.75"/>
    <row r="275" s="170" customFormat="1" ht="12.75"/>
    <row r="276" s="170" customFormat="1" ht="12.75"/>
    <row r="277" s="170" customFormat="1" ht="12.75"/>
    <row r="278" s="170" customFormat="1" ht="12.75"/>
    <row r="279" s="170" customFormat="1" ht="12.75"/>
    <row r="280" s="170" customFormat="1" ht="12.75"/>
    <row r="281" s="170" customFormat="1" ht="12.75"/>
    <row r="282" s="170" customFormat="1" ht="12.75"/>
    <row r="283" s="170" customFormat="1" ht="12.75"/>
    <row r="284" s="170" customFormat="1" ht="12.75"/>
    <row r="285" s="170" customFormat="1" ht="12.75"/>
    <row r="286" s="170" customFormat="1" ht="12.75"/>
    <row r="287" s="170" customFormat="1" ht="12.75"/>
    <row r="288" s="170" customFormat="1" ht="12.75"/>
    <row r="289" s="170" customFormat="1" ht="12.75"/>
    <row r="290" s="170" customFormat="1" ht="12.75"/>
    <row r="291" s="170" customFormat="1" ht="12.75"/>
    <row r="292" s="170" customFormat="1" ht="12.75"/>
    <row r="293" s="170" customFormat="1" ht="12.75"/>
    <row r="294" s="170" customFormat="1" ht="12.75"/>
    <row r="295" s="170" customFormat="1" ht="12.75"/>
    <row r="296" s="170" customFormat="1" ht="12.75"/>
    <row r="297" s="170" customFormat="1" ht="12.75"/>
    <row r="298" s="170" customFormat="1" ht="12.75"/>
    <row r="299" s="170" customFormat="1" ht="12.75"/>
    <row r="300" s="170" customFormat="1" ht="12.75"/>
    <row r="301" s="170" customFormat="1" ht="12.75"/>
    <row r="302" s="170" customFormat="1" ht="12.75"/>
    <row r="303" s="170" customFormat="1" ht="12.75"/>
    <row r="304" s="170" customFormat="1" ht="12.75"/>
    <row r="305" s="170" customFormat="1" ht="12.75"/>
    <row r="306" s="170" customFormat="1" ht="12.75"/>
    <row r="307" s="170" customFormat="1" ht="12.75"/>
    <row r="308" s="170" customFormat="1" ht="12.75"/>
    <row r="309" s="170" customFormat="1" ht="12.75"/>
    <row r="310" s="170" customFormat="1" ht="12.75"/>
    <row r="311" s="170" customFormat="1" ht="12.75"/>
    <row r="312" s="170" customFormat="1" ht="12.75"/>
    <row r="313" s="170" customFormat="1" ht="12.75"/>
    <row r="314" s="170" customFormat="1" ht="12.75"/>
    <row r="315" s="170" customFormat="1" ht="12.75"/>
    <row r="316" s="170" customFormat="1" ht="12.75"/>
    <row r="317" s="170" customFormat="1" ht="12.75"/>
    <row r="318" s="170" customFormat="1" ht="12.75"/>
    <row r="319" s="170" customFormat="1" ht="12.75"/>
    <row r="320" s="170" customFormat="1" ht="12.75"/>
    <row r="321" s="170" customFormat="1" ht="12.75"/>
    <row r="322" s="170" customFormat="1" ht="12.75"/>
    <row r="323" s="170" customFormat="1" ht="12.75"/>
    <row r="324" s="170" customFormat="1" ht="12.75"/>
    <row r="325" s="170" customFormat="1" ht="12.75"/>
    <row r="326" s="170" customFormat="1" ht="12.75"/>
    <row r="327" s="170" customFormat="1" ht="12.75"/>
    <row r="328" s="170" customFormat="1" ht="12.75"/>
    <row r="329" s="170" customFormat="1" ht="12.75"/>
    <row r="330" s="170" customFormat="1" ht="12.75"/>
    <row r="331" s="170" customFormat="1" ht="12.75"/>
    <row r="332" s="170" customFormat="1" ht="12.75"/>
    <row r="333" s="170" customFormat="1" ht="12.75"/>
    <row r="334" s="170" customFormat="1" ht="12.75"/>
    <row r="335" s="170" customFormat="1" ht="12.75"/>
    <row r="336" s="170" customFormat="1" ht="12.75"/>
    <row r="337" s="170" customFormat="1" ht="12.75"/>
    <row r="338" s="170" customFormat="1" ht="12.75"/>
    <row r="339" s="170" customFormat="1" ht="12.75"/>
    <row r="340" s="170" customFormat="1" ht="12.75"/>
    <row r="341" s="170" customFormat="1" ht="12.75"/>
    <row r="342" s="170" customFormat="1" ht="12.75"/>
    <row r="343" s="170" customFormat="1" ht="12.75"/>
    <row r="344" s="170" customFormat="1" ht="12.75"/>
    <row r="345" s="170" customFormat="1" ht="12.75"/>
    <row r="346" s="170" customFormat="1" ht="12.75"/>
    <row r="347" s="170" customFormat="1" ht="12.75"/>
    <row r="348" s="170" customFormat="1" ht="12.75"/>
    <row r="349" s="170" customFormat="1" ht="12.75"/>
    <row r="350" s="170" customFormat="1" ht="12.75"/>
    <row r="351" s="170" customFormat="1" ht="12.75"/>
    <row r="352" s="170" customFormat="1" ht="12.75"/>
    <row r="353" s="170" customFormat="1" ht="12.75"/>
    <row r="354" s="170" customFormat="1" ht="12.75"/>
    <row r="355" s="170" customFormat="1" ht="12.75"/>
    <row r="356" s="170" customFormat="1" ht="12.75"/>
    <row r="357" s="170" customFormat="1" ht="12.75"/>
    <row r="358" s="170" customFormat="1" ht="12.75"/>
    <row r="359" s="170" customFormat="1" ht="12.75"/>
    <row r="360" s="170" customFormat="1" ht="12.75"/>
    <row r="361" s="170" customFormat="1" ht="12.75"/>
    <row r="362" s="170" customFormat="1" ht="12.75"/>
    <row r="363" s="170" customFormat="1" ht="12.75"/>
    <row r="364" s="170" customFormat="1" ht="12.75"/>
    <row r="365" s="170" customFormat="1" ht="12.75"/>
    <row r="366" s="170" customFormat="1" ht="12.75"/>
    <row r="367" s="170" customFormat="1" ht="12.75"/>
    <row r="368" s="170" customFormat="1" ht="12.75"/>
    <row r="369" s="170" customFormat="1" ht="12.75"/>
    <row r="370" s="170" customFormat="1" ht="12.75"/>
    <row r="371" s="170" customFormat="1" ht="12.75"/>
    <row r="372" s="170" customFormat="1" ht="12.75"/>
    <row r="373" s="170" customFormat="1" ht="12.75"/>
    <row r="374" s="170" customFormat="1" ht="12.75"/>
    <row r="375" s="170" customFormat="1" ht="12.75"/>
    <row r="376" s="170" customFormat="1" ht="12.75"/>
    <row r="377" s="170" customFormat="1" ht="12.75"/>
    <row r="378" s="170" customFormat="1" ht="12.75"/>
    <row r="379" s="170" customFormat="1" ht="12.75"/>
    <row r="380" s="170" customFormat="1" ht="12.75"/>
    <row r="381" s="170" customFormat="1" ht="12.75"/>
    <row r="382" s="170" customFormat="1" ht="12.75"/>
    <row r="383" s="170" customFormat="1" ht="12.75"/>
    <row r="384" s="170" customFormat="1" ht="12.75"/>
    <row r="385" s="170" customFormat="1" ht="12.75"/>
    <row r="386" s="170" customFormat="1" ht="12.75"/>
    <row r="387" s="170" customFormat="1" ht="12.75"/>
    <row r="388" s="170" customFormat="1" ht="12.75"/>
    <row r="389" s="170" customFormat="1" ht="12.75"/>
    <row r="390" s="170" customFormat="1" ht="12.75"/>
    <row r="391" s="170" customFormat="1" ht="12.75"/>
    <row r="392" s="170" customFormat="1" ht="12.75"/>
    <row r="393" s="170" customFormat="1" ht="12.75"/>
    <row r="394" s="170" customFormat="1" ht="12.75"/>
    <row r="395" s="170" customFormat="1" ht="12.75"/>
    <row r="396" s="170" customFormat="1" ht="12.75"/>
    <row r="397" s="170" customFormat="1" ht="12.75"/>
    <row r="398" s="170" customFormat="1" ht="12.75"/>
    <row r="399" s="170" customFormat="1" ht="12.75"/>
    <row r="400" s="170" customFormat="1" ht="12.75"/>
    <row r="401" s="170" customFormat="1" ht="12.75"/>
    <row r="402" s="170" customFormat="1" ht="12.75"/>
    <row r="403" s="170" customFormat="1" ht="12.75"/>
    <row r="404" s="170" customFormat="1" ht="12.75"/>
    <row r="405" s="170" customFormat="1" ht="12.75"/>
    <row r="406" s="170" customFormat="1" ht="12.75"/>
    <row r="407" s="170" customFormat="1" ht="12.75"/>
    <row r="408" s="170" customFormat="1" ht="12.75"/>
    <row r="409" s="170" customFormat="1" ht="12.75"/>
    <row r="410" s="170" customFormat="1" ht="12.75"/>
    <row r="411" s="170" customFormat="1" ht="12.75"/>
    <row r="412" s="170" customFormat="1" ht="12.75"/>
    <row r="413" s="170" customFormat="1" ht="12.75"/>
    <row r="414" s="170" customFormat="1" ht="12.75"/>
    <row r="415" s="170" customFormat="1" ht="12.75"/>
    <row r="416" s="170" customFormat="1" ht="12.75"/>
    <row r="417" s="170" customFormat="1" ht="12.75"/>
    <row r="418" s="170" customFormat="1" ht="12.75"/>
    <row r="419" s="170" customFormat="1" ht="12.75"/>
    <row r="420" s="170" customFormat="1" ht="12.75"/>
    <row r="421" s="170" customFormat="1" ht="12.75"/>
    <row r="422" s="170" customFormat="1" ht="12.75"/>
    <row r="423" s="170" customFormat="1" ht="12.75"/>
    <row r="424" s="170" customFormat="1" ht="12.75"/>
    <row r="425" s="170" customFormat="1" ht="12.75"/>
    <row r="426" s="170" customFormat="1" ht="12.75"/>
    <row r="427" s="170" customFormat="1" ht="12.75"/>
    <row r="428" s="170" customFormat="1" ht="12.75"/>
    <row r="429" s="170" customFormat="1" ht="12.75"/>
    <row r="430" s="170" customFormat="1" ht="12.75"/>
    <row r="431" s="170" customFormat="1" ht="12.75"/>
    <row r="432" s="170" customFormat="1" ht="12.75"/>
    <row r="433" s="170" customFormat="1" ht="12.75"/>
    <row r="434" s="170" customFormat="1" ht="12.75"/>
    <row r="435" s="170" customFormat="1" ht="12.75"/>
    <row r="436" s="170" customFormat="1" ht="12.75"/>
    <row r="437" s="170" customFormat="1" ht="12.75"/>
    <row r="438" s="170" customFormat="1" ht="12.75"/>
    <row r="439" s="170" customFormat="1" ht="12.75"/>
    <row r="440" s="170" customFormat="1" ht="12.75"/>
    <row r="441" s="170" customFormat="1" ht="12.75"/>
    <row r="442" s="170" customFormat="1" ht="12.75"/>
    <row r="443" s="170" customFormat="1" ht="12.75"/>
    <row r="444" s="170" customFormat="1" ht="12.75"/>
    <row r="445" s="170" customFormat="1" ht="12.75"/>
    <row r="446" s="170" customFormat="1" ht="12.75"/>
    <row r="447" s="170" customFormat="1" ht="12.75"/>
    <row r="448" s="170" customFormat="1" ht="12.75"/>
    <row r="449" s="170" customFormat="1" ht="12.75"/>
    <row r="450" s="170" customFormat="1" ht="12.75"/>
    <row r="451" s="170" customFormat="1" ht="12.75"/>
    <row r="452" s="170" customFormat="1" ht="12.75"/>
    <row r="453" s="170" customFormat="1" ht="12.75"/>
    <row r="454" s="170" customFormat="1" ht="12.75"/>
    <row r="455" s="170" customFormat="1" ht="12.75"/>
    <row r="456" s="170" customFormat="1" ht="12.75"/>
    <row r="457" s="170" customFormat="1" ht="12.75"/>
    <row r="458" s="170" customFormat="1" ht="12.75"/>
    <row r="459" s="170" customFormat="1" ht="12.75"/>
    <row r="460" s="170" customFormat="1" ht="12.75"/>
    <row r="461" s="170" customFormat="1" ht="12.75"/>
    <row r="462" s="170" customFormat="1" ht="12.75"/>
    <row r="463" s="170" customFormat="1" ht="12.75"/>
    <row r="464" s="170" customFormat="1" ht="12.75"/>
    <row r="465" s="170" customFormat="1" ht="12.75"/>
    <row r="466" s="170" customFormat="1" ht="12.75"/>
    <row r="467" s="170" customFormat="1" ht="12.75"/>
    <row r="468" s="170" customFormat="1" ht="12.75"/>
    <row r="469" s="170" customFormat="1" ht="12.75"/>
    <row r="470" s="170" customFormat="1" ht="12.75"/>
    <row r="471" s="170" customFormat="1" ht="12.75"/>
    <row r="472" s="170" customFormat="1" ht="12.75"/>
    <row r="473" s="170" customFormat="1" ht="12.75"/>
    <row r="474" s="170" customFormat="1" ht="12.75"/>
    <row r="475" s="170" customFormat="1" ht="12.75"/>
    <row r="476" s="170" customFormat="1" ht="12.75"/>
    <row r="477" s="170" customFormat="1" ht="12.75"/>
    <row r="478" s="170" customFormat="1" ht="12.75"/>
    <row r="479" s="170" customFormat="1" ht="12.75"/>
    <row r="480" s="170" customFormat="1" ht="12.75"/>
    <row r="481" s="170" customFormat="1" ht="12.75"/>
    <row r="482" s="170" customFormat="1" ht="12.75"/>
    <row r="483" s="170" customFormat="1" ht="12.75"/>
    <row r="484" s="170" customFormat="1" ht="12.75"/>
    <row r="485" s="170" customFormat="1" ht="12.75"/>
    <row r="486" s="170" customFormat="1" ht="12.75"/>
    <row r="487" s="170" customFormat="1" ht="12.75"/>
    <row r="488" s="170" customFormat="1" ht="12.75"/>
    <row r="489" s="170" customFormat="1" ht="12.75"/>
    <row r="490" s="170" customFormat="1" ht="12.75"/>
    <row r="491" s="170" customFormat="1" ht="12.75"/>
    <row r="492" s="170" customFormat="1" ht="12.75"/>
    <row r="493" s="170" customFormat="1" ht="12.75"/>
    <row r="494" s="170" customFormat="1" ht="12.75"/>
    <row r="495" s="170" customFormat="1" ht="12.75"/>
    <row r="496" s="170" customFormat="1" ht="12.75"/>
    <row r="497" s="170" customFormat="1" ht="12.75"/>
    <row r="498" s="170" customFormat="1" ht="12.75"/>
    <row r="499" s="170" customFormat="1" ht="12.75"/>
    <row r="500" s="170" customFormat="1" ht="12.75"/>
    <row r="501" s="170" customFormat="1" ht="12.75"/>
    <row r="502" s="170" customFormat="1" ht="12.75"/>
    <row r="503" s="170" customFormat="1" ht="12.75"/>
    <row r="504" s="170" customFormat="1" ht="12.75"/>
    <row r="505" s="170" customFormat="1" ht="12.75"/>
    <row r="506" s="170" customFormat="1" ht="12.75"/>
    <row r="507" s="170" customFormat="1" ht="12.75"/>
    <row r="508" s="170" customFormat="1" ht="12.75"/>
    <row r="509" s="170" customFormat="1" ht="12.75"/>
    <row r="510" s="170" customFormat="1" ht="12.75"/>
    <row r="511" s="170" customFormat="1" ht="12.75"/>
    <row r="512" s="170" customFormat="1" ht="12.75"/>
    <row r="513" s="170" customFormat="1" ht="12.75"/>
    <row r="514" s="170" customFormat="1" ht="12.75"/>
    <row r="515" s="170" customFormat="1" ht="12.75"/>
    <row r="516" s="170" customFormat="1" ht="12.75"/>
    <row r="517" s="170" customFormat="1" ht="12.75"/>
    <row r="518" s="170" customFormat="1" ht="12.75"/>
    <row r="519" s="170" customFormat="1" ht="12.75"/>
    <row r="520" s="170" customFormat="1" ht="12.75"/>
    <row r="521" s="170" customFormat="1" ht="12.75"/>
    <row r="522" s="170" customFormat="1" ht="12.75"/>
    <row r="523" s="170" customFormat="1" ht="12.75"/>
    <row r="524" s="170" customFormat="1" ht="12.75"/>
    <row r="525" s="170" customFormat="1" ht="12.75"/>
    <row r="526" s="170" customFormat="1" ht="12.75"/>
    <row r="527" s="170" customFormat="1" ht="12.75"/>
    <row r="528" s="170" customFormat="1" ht="12.75"/>
    <row r="529" s="170" customFormat="1" ht="12.75"/>
    <row r="530" s="170" customFormat="1" ht="12.75"/>
    <row r="531" s="170" customFormat="1" ht="12.75"/>
    <row r="532" s="170" customFormat="1" ht="12.75"/>
    <row r="533" s="170" customFormat="1" ht="12.75"/>
    <row r="534" s="170" customFormat="1" ht="12.75"/>
    <row r="535" s="170" customFormat="1" ht="12.75"/>
    <row r="536" s="170" customFormat="1" ht="12.75"/>
    <row r="537" s="170" customFormat="1" ht="12.75"/>
    <row r="538" s="170" customFormat="1" ht="12.75"/>
    <row r="539" s="170" customFormat="1" ht="12.75"/>
    <row r="540" s="170" customFormat="1" ht="12.75"/>
    <row r="541" s="170" customFormat="1" ht="12.75"/>
    <row r="542" s="170" customFormat="1" ht="12.75"/>
    <row r="543" s="170" customFormat="1" ht="12.75"/>
    <row r="544" s="170" customFormat="1" ht="12.75"/>
    <row r="545" s="170" customFormat="1" ht="12.75"/>
    <row r="546" s="170" customFormat="1" ht="12.75"/>
    <row r="547" s="170" customFormat="1" ht="12.75"/>
    <row r="548" s="170" customFormat="1" ht="12.75"/>
    <row r="549" s="170" customFormat="1" ht="12.75"/>
    <row r="550" s="170" customFormat="1" ht="12.75"/>
    <row r="551" s="170" customFormat="1" ht="12.75"/>
    <row r="552" s="170" customFormat="1" ht="12.75"/>
    <row r="553" s="170" customFormat="1" ht="12.75"/>
    <row r="554" s="170" customFormat="1" ht="12.75"/>
    <row r="555" s="170" customFormat="1" ht="12.75"/>
    <row r="556" s="170" customFormat="1" ht="12.75"/>
    <row r="557" s="170" customFormat="1" ht="12.75"/>
    <row r="558" s="170" customFormat="1" ht="12.75"/>
    <row r="559" s="170" customFormat="1" ht="12.75"/>
    <row r="560" s="170" customFormat="1" ht="12.75"/>
    <row r="561" s="170" customFormat="1" ht="12.75"/>
    <row r="562" s="170" customFormat="1" ht="12.75"/>
    <row r="563" s="170" customFormat="1" ht="12.75"/>
    <row r="564" s="170" customFormat="1" ht="12.75"/>
    <row r="565" s="170" customFormat="1" ht="12.75"/>
    <row r="566" s="170" customFormat="1" ht="12.75"/>
    <row r="567" s="170" customFormat="1" ht="12.75"/>
    <row r="568" s="170" customFormat="1" ht="12.75"/>
    <row r="569" s="170" customFormat="1" ht="12.75"/>
    <row r="570" s="170" customFormat="1" ht="12.75"/>
    <row r="571" s="170" customFormat="1" ht="12.75"/>
    <row r="572" s="170" customFormat="1" ht="12.75"/>
    <row r="573" s="170" customFormat="1" ht="12.75"/>
    <row r="574" s="170" customFormat="1" ht="12.75"/>
    <row r="575" s="170" customFormat="1" ht="12.75"/>
    <row r="576" s="170" customFormat="1" ht="12.75"/>
    <row r="577" s="170" customFormat="1" ht="12.75"/>
    <row r="578" s="170" customFormat="1" ht="12.75"/>
    <row r="579" s="170" customFormat="1" ht="12.75"/>
    <row r="580" s="170" customFormat="1" ht="12.75"/>
    <row r="581" s="170" customFormat="1" ht="12.75"/>
    <row r="582" s="170" customFormat="1" ht="12.75"/>
    <row r="583" s="170" customFormat="1" ht="12.75"/>
    <row r="584" s="170" customFormat="1" ht="12.75"/>
    <row r="585" s="170" customFormat="1" ht="12.75"/>
    <row r="586" s="170" customFormat="1" ht="12.75"/>
    <row r="587" s="170" customFormat="1" ht="12.75"/>
    <row r="588" s="170" customFormat="1" ht="12.75"/>
    <row r="589" s="170" customFormat="1" ht="12.75"/>
    <row r="590" s="170" customFormat="1" ht="12.75"/>
    <row r="591" s="170" customFormat="1" ht="12.75"/>
    <row r="592" s="170" customFormat="1" ht="12.75"/>
    <row r="593" s="170" customFormat="1" ht="12.75"/>
    <row r="594" s="170" customFormat="1" ht="12.75"/>
    <row r="595" s="170" customFormat="1" ht="12.75"/>
    <row r="596" s="170" customFormat="1" ht="12.75"/>
    <row r="597" s="170" customFormat="1" ht="12.75"/>
    <row r="598" s="170" customFormat="1" ht="12.75"/>
    <row r="599" s="170" customFormat="1" ht="12.75"/>
    <row r="600" s="170" customFormat="1" ht="12.75"/>
    <row r="601" s="170" customFormat="1" ht="12.75"/>
    <row r="602" s="170" customFormat="1" ht="12.75"/>
    <row r="603" s="170" customFormat="1" ht="12.75"/>
    <row r="604" s="170" customFormat="1" ht="12.75"/>
    <row r="605" s="170" customFormat="1" ht="12.75"/>
    <row r="606" s="170" customFormat="1" ht="12.75"/>
    <row r="607" s="170" customFormat="1" ht="12.75"/>
    <row r="608" s="170" customFormat="1" ht="12.75"/>
    <row r="609" s="170" customFormat="1" ht="12.75"/>
    <row r="610" s="170" customFormat="1" ht="12.75"/>
    <row r="611" s="170" customFormat="1" ht="12.75"/>
    <row r="612" s="170" customFormat="1" ht="12.75"/>
    <row r="613" s="170" customFormat="1" ht="12.75"/>
    <row r="614" s="170" customFormat="1" ht="12.75"/>
    <row r="615" s="170" customFormat="1" ht="12.75"/>
    <row r="616" s="170" customFormat="1" ht="12.75"/>
    <row r="617" s="170" customFormat="1" ht="12.75"/>
    <row r="618" s="170" customFormat="1" ht="12.75"/>
    <row r="619" s="170" customFormat="1" ht="12.75"/>
    <row r="620" s="170" customFormat="1" ht="12.75"/>
    <row r="621" s="170" customFormat="1" ht="12.75"/>
    <row r="622" s="170" customFormat="1" ht="12.75"/>
    <row r="623" s="170" customFormat="1" ht="12.75"/>
    <row r="624" s="170" customFormat="1" ht="12.75"/>
    <row r="625" s="170" customFormat="1" ht="12.75"/>
    <row r="626" s="170" customFormat="1" ht="12.75"/>
    <row r="627" s="170" customFormat="1" ht="12.75"/>
    <row r="628" s="170" customFormat="1" ht="12.75"/>
    <row r="629" s="170" customFormat="1" ht="12.75"/>
    <row r="630" s="170" customFormat="1" ht="12.75"/>
    <row r="631" s="170" customFormat="1" ht="12.75"/>
    <row r="632" s="170" customFormat="1" ht="12.75"/>
    <row r="633" s="170" customFormat="1" ht="12.75"/>
    <row r="634" s="170" customFormat="1" ht="12.75"/>
    <row r="635" s="170" customFormat="1" ht="12.75"/>
    <row r="636" s="170" customFormat="1" ht="12.75"/>
    <row r="637" s="170" customFormat="1" ht="12.75"/>
    <row r="638" s="170" customFormat="1" ht="12.75"/>
    <row r="639" s="170" customFormat="1" ht="12.75"/>
    <row r="640" s="170" customFormat="1" ht="12.75"/>
    <row r="641" s="170" customFormat="1" ht="12.75"/>
    <row r="642" s="170" customFormat="1" ht="12.75"/>
    <row r="643" s="170" customFormat="1" ht="12.75"/>
    <row r="644" s="170" customFormat="1" ht="12.75"/>
    <row r="645" s="170" customFormat="1" ht="12.75"/>
    <row r="646" s="170" customFormat="1" ht="12.75"/>
    <row r="647" s="170" customFormat="1" ht="12.75"/>
    <row r="648" s="170" customFormat="1" ht="12.75"/>
    <row r="649" s="170" customFormat="1" ht="12.75"/>
    <row r="650" s="170" customFormat="1" ht="12.75"/>
    <row r="651" s="170" customFormat="1" ht="12.75"/>
    <row r="652" s="170" customFormat="1" ht="12.75"/>
    <row r="653" s="170" customFormat="1" ht="12.75"/>
    <row r="654" s="170" customFormat="1" ht="12.75"/>
    <row r="655" s="170" customFormat="1" ht="12.75"/>
    <row r="656" s="170" customFormat="1" ht="12.75"/>
    <row r="657" s="170" customFormat="1" ht="12.75"/>
    <row r="658" s="170" customFormat="1" ht="12.75"/>
    <row r="659" s="170" customFormat="1" ht="12.75"/>
    <row r="660" s="170" customFormat="1" ht="12.75"/>
    <row r="661" s="170" customFormat="1" ht="12.75"/>
    <row r="662" s="170" customFormat="1" ht="12.75"/>
    <row r="663" s="170" customFormat="1" ht="12.75"/>
    <row r="664" s="170" customFormat="1" ht="12.75"/>
    <row r="665" s="170" customFormat="1" ht="12.75"/>
    <row r="666" s="170" customFormat="1" ht="12.75"/>
    <row r="667" s="170" customFormat="1" ht="12.75"/>
    <row r="668" s="170" customFormat="1" ht="12.75"/>
    <row r="669" s="170" customFormat="1" ht="12.75"/>
    <row r="670" s="170" customFormat="1" ht="12.75"/>
    <row r="671" s="170" customFormat="1" ht="12.75"/>
    <row r="672" s="170" customFormat="1" ht="12.75"/>
    <row r="673" s="170" customFormat="1" ht="12.75"/>
    <row r="674" s="170" customFormat="1" ht="12.75"/>
    <row r="675" s="170" customFormat="1" ht="12.75"/>
    <row r="676" s="170" customFormat="1" ht="12.75"/>
    <row r="677" s="170" customFormat="1" ht="12.75"/>
    <row r="678" s="170" customFormat="1" ht="12.75"/>
    <row r="679" s="170" customFormat="1" ht="12.75"/>
    <row r="680" s="170" customFormat="1" ht="12.75"/>
    <row r="681" s="170" customFormat="1" ht="12.75"/>
    <row r="682" s="170" customFormat="1" ht="12.75"/>
    <row r="683" s="170" customFormat="1" ht="12.75"/>
    <row r="684" s="170" customFormat="1" ht="12.75"/>
    <row r="685" s="170" customFormat="1" ht="12.75"/>
    <row r="686" s="170" customFormat="1" ht="12.75"/>
    <row r="687" s="170" customFormat="1" ht="12.75"/>
    <row r="688" s="170" customFormat="1" ht="12.75"/>
    <row r="689" s="170" customFormat="1" ht="12.75"/>
    <row r="690" s="170" customFormat="1" ht="12.75"/>
    <row r="691" s="170" customFormat="1" ht="12.75"/>
    <row r="692" s="170" customFormat="1" ht="12.75"/>
    <row r="693" s="170" customFormat="1" ht="12.75"/>
    <row r="694" s="170" customFormat="1" ht="12.75"/>
    <row r="695" s="170" customFormat="1" ht="12.75"/>
    <row r="696" s="170" customFormat="1" ht="12.75"/>
    <row r="697" s="170" customFormat="1" ht="12.75"/>
    <row r="698" s="170" customFormat="1" ht="12.75"/>
    <row r="699" s="170" customFormat="1" ht="12.75"/>
    <row r="700" s="170" customFormat="1" ht="12.75"/>
    <row r="701" s="170" customFormat="1" ht="12.75"/>
    <row r="702" s="170" customFormat="1" ht="12.75"/>
    <row r="703" s="170" customFormat="1" ht="12.75"/>
    <row r="704" s="170" customFormat="1" ht="12.75"/>
    <row r="705" s="170" customFormat="1" ht="12.75"/>
    <row r="706" s="170" customFormat="1" ht="12.75"/>
    <row r="707" s="170" customFormat="1" ht="12.75"/>
    <row r="708" s="170" customFormat="1" ht="12.75"/>
    <row r="709" s="170" customFormat="1" ht="12.75"/>
    <row r="710" s="170" customFormat="1" ht="12.75"/>
    <row r="711" s="170" customFormat="1" ht="12.75"/>
    <row r="712" s="170" customFormat="1" ht="12.75"/>
    <row r="713" s="170" customFormat="1" ht="12.75"/>
    <row r="714" s="170" customFormat="1" ht="12.75"/>
    <row r="715" s="170" customFormat="1" ht="12.75"/>
    <row r="716" s="170" customFormat="1" ht="12.75"/>
    <row r="717" s="170" customFormat="1" ht="12.75"/>
    <row r="718" s="170" customFormat="1" ht="12.75"/>
    <row r="719" s="170" customFormat="1" ht="12.75"/>
    <row r="720" s="170" customFormat="1" ht="12.75"/>
    <row r="721" s="170" customFormat="1" ht="12.75"/>
    <row r="722" s="170" customFormat="1" ht="12.75"/>
    <row r="723" s="170" customFormat="1" ht="12.75"/>
    <row r="724" s="170" customFormat="1" ht="12.75"/>
    <row r="725" s="170" customFormat="1" ht="12.75"/>
    <row r="726" s="170" customFormat="1" ht="12.75"/>
    <row r="727" s="170" customFormat="1" ht="12.75"/>
    <row r="728" s="170" customFormat="1" ht="12.75"/>
    <row r="729" s="170" customFormat="1" ht="12.75"/>
    <row r="730" s="170" customFormat="1" ht="12.75"/>
    <row r="731" s="170" customFormat="1" ht="12.75"/>
    <row r="732" s="170" customFormat="1" ht="12.75"/>
    <row r="733" s="170" customFormat="1" ht="12.75"/>
    <row r="734" s="170" customFormat="1" ht="12.75"/>
    <row r="735" s="170" customFormat="1" ht="12.75"/>
    <row r="736" s="170" customFormat="1" ht="12.75"/>
    <row r="737" s="170" customFormat="1" ht="12.75"/>
    <row r="738" s="170" customFormat="1" ht="12.75"/>
    <row r="739" s="170" customFormat="1" ht="12.75"/>
    <row r="740" s="170" customFormat="1" ht="12.75"/>
    <row r="741" s="170" customFormat="1" ht="12.75"/>
    <row r="742" s="170" customFormat="1" ht="12.75"/>
    <row r="743" s="170" customFormat="1" ht="12.75"/>
    <row r="744" s="170" customFormat="1" ht="12.75"/>
    <row r="745" s="170" customFormat="1" ht="12.75"/>
    <row r="746" s="170" customFormat="1" ht="12.75"/>
    <row r="747" s="170" customFormat="1" ht="12.75"/>
    <row r="748" s="170" customFormat="1" ht="12.75"/>
    <row r="749" s="170" customFormat="1" ht="12.75"/>
    <row r="750" s="170" customFormat="1" ht="12.75"/>
    <row r="751" s="170" customFormat="1" ht="12.75"/>
    <row r="752" s="170" customFormat="1" ht="12.75"/>
    <row r="753" s="170" customFormat="1" ht="12.75"/>
    <row r="754" s="170" customFormat="1" ht="12.75"/>
    <row r="755" s="170" customFormat="1" ht="12.75"/>
    <row r="756" s="170" customFormat="1" ht="12.75"/>
    <row r="757" s="170" customFormat="1" ht="12.75"/>
    <row r="758" s="170" customFormat="1" ht="12.75"/>
    <row r="759" s="170" customFormat="1" ht="12.75"/>
    <row r="760" s="170" customFormat="1" ht="12.75"/>
    <row r="761" s="170" customFormat="1" ht="12.75"/>
    <row r="762" s="170" customFormat="1" ht="12.75"/>
    <row r="763" s="170" customFormat="1" ht="12.75"/>
    <row r="764" s="170" customFormat="1" ht="12.75"/>
    <row r="765" s="170" customFormat="1" ht="12.75"/>
    <row r="766" s="170" customFormat="1" ht="12.75"/>
    <row r="767" s="170" customFormat="1" ht="12.75"/>
    <row r="768" s="170" customFormat="1" ht="12.75"/>
    <row r="769" s="170" customFormat="1" ht="12.75"/>
    <row r="770" s="170" customFormat="1" ht="12.75"/>
    <row r="771" s="170" customFormat="1" ht="12.75"/>
    <row r="772" s="170" customFormat="1" ht="12.75"/>
    <row r="773" s="170" customFormat="1" ht="12.75"/>
    <row r="774" s="170" customFormat="1" ht="12.75"/>
    <row r="775" s="170" customFormat="1" ht="12.75"/>
    <row r="776" s="170" customFormat="1" ht="12.75"/>
    <row r="777" s="170" customFormat="1" ht="12.75"/>
    <row r="778" s="170" customFormat="1" ht="12.75"/>
    <row r="779" s="170" customFormat="1" ht="12.75"/>
    <row r="780" s="170" customFormat="1" ht="12.75"/>
    <row r="781" s="170" customFormat="1" ht="12.75"/>
    <row r="782" s="170" customFormat="1" ht="12.75"/>
    <row r="783" s="170" customFormat="1" ht="12.75"/>
    <row r="784" s="170" customFormat="1" ht="12.75"/>
    <row r="785" s="170" customFormat="1" ht="12.75"/>
    <row r="786" s="170" customFormat="1" ht="12.75"/>
    <row r="787" s="170" customFormat="1" ht="12.75"/>
    <row r="788" s="170" customFormat="1" ht="12.75"/>
    <row r="789" s="170" customFormat="1" ht="12.75"/>
    <row r="790" s="170" customFormat="1" ht="12.75"/>
    <row r="791" s="170" customFormat="1" ht="12.75"/>
    <row r="792" s="170" customFormat="1" ht="12.75"/>
    <row r="793" s="170" customFormat="1" ht="12.75"/>
    <row r="794" s="170" customFormat="1" ht="12.75"/>
    <row r="795" s="170" customFormat="1" ht="12.75"/>
    <row r="796" s="170" customFormat="1" ht="12.75"/>
    <row r="797" s="170" customFormat="1" ht="12.75"/>
    <row r="798" s="170" customFormat="1" ht="12.75"/>
    <row r="799" s="170" customFormat="1" ht="12.75"/>
    <row r="800" s="170" customFormat="1" ht="12.75"/>
    <row r="801" s="170" customFormat="1" ht="12.75"/>
    <row r="802" s="170" customFormat="1" ht="12.75"/>
    <row r="803" s="170" customFormat="1" ht="12.75"/>
    <row r="804" s="170" customFormat="1" ht="12.75"/>
    <row r="805" s="170" customFormat="1" ht="12.75"/>
    <row r="806" s="170" customFormat="1" ht="12.75"/>
    <row r="807" s="170" customFormat="1" ht="12.75"/>
    <row r="808" s="170" customFormat="1" ht="12.75"/>
    <row r="809" s="170" customFormat="1" ht="12.75"/>
    <row r="810" s="170" customFormat="1" ht="12.75"/>
    <row r="811" s="170" customFormat="1" ht="12.75"/>
    <row r="812" s="170" customFormat="1" ht="12.75"/>
    <row r="813" s="170" customFormat="1" ht="12.75"/>
    <row r="814" s="170" customFormat="1" ht="12.75"/>
    <row r="815" s="170" customFormat="1" ht="12.75"/>
    <row r="816" s="170" customFormat="1" ht="12.75"/>
    <row r="817" s="170" customFormat="1" ht="12.75"/>
    <row r="818" s="170" customFormat="1" ht="12.75"/>
    <row r="819" s="170" customFormat="1" ht="12.75"/>
    <row r="820" s="170" customFormat="1" ht="12.75"/>
    <row r="821" s="170" customFormat="1" ht="12.75"/>
    <row r="822" s="170" customFormat="1" ht="12.75"/>
    <row r="823" s="170" customFormat="1" ht="12.75"/>
    <row r="824" s="170" customFormat="1" ht="12.75"/>
    <row r="825" s="170" customFormat="1" ht="12.75"/>
    <row r="826" s="170" customFormat="1" ht="12.75"/>
    <row r="827" s="170" customFormat="1" ht="12.75"/>
    <row r="828" s="170" customFormat="1" ht="12.75"/>
    <row r="829" s="170" customFormat="1" ht="12.75"/>
    <row r="830" s="170" customFormat="1" ht="12.75"/>
    <row r="831" s="170" customFormat="1" ht="12.75"/>
    <row r="832" s="170" customFormat="1" ht="12.75"/>
    <row r="833" s="170" customFormat="1" ht="12.75"/>
    <row r="834" s="170" customFormat="1" ht="12.75"/>
    <row r="835" s="170" customFormat="1" ht="12.75"/>
    <row r="836" s="170" customFormat="1" ht="12.75"/>
    <row r="837" s="170" customFormat="1" ht="12.75"/>
    <row r="838" s="170" customFormat="1" ht="12.75"/>
    <row r="839" s="170" customFormat="1" ht="12.75"/>
    <row r="840" s="170" customFormat="1" ht="12.75"/>
    <row r="841" s="170" customFormat="1" ht="12.75"/>
    <row r="842" s="170" customFormat="1" ht="12.75"/>
    <row r="843" s="170" customFormat="1" ht="12.75"/>
    <row r="844" s="170" customFormat="1" ht="12.75"/>
    <row r="845" s="170" customFormat="1" ht="12.75"/>
    <row r="846" s="170" customFormat="1" ht="12.75"/>
    <row r="847" s="170" customFormat="1" ht="12.75"/>
    <row r="848" s="170" customFormat="1" ht="12.75"/>
    <row r="849" s="170" customFormat="1" ht="12.75"/>
    <row r="850" s="170" customFormat="1" ht="12.75"/>
    <row r="851" s="170" customFormat="1" ht="12.75"/>
    <row r="852" s="170" customFormat="1" ht="12.75"/>
    <row r="853" s="170" customFormat="1" ht="12.75"/>
    <row r="854" s="170" customFormat="1" ht="12.75"/>
    <row r="855" s="170" customFormat="1" ht="12.75"/>
    <row r="856" s="170" customFormat="1" ht="12.75"/>
    <row r="857" s="170" customFormat="1" ht="12.75"/>
    <row r="858" s="170" customFormat="1" ht="12.75"/>
    <row r="859" s="170" customFormat="1" ht="12.75"/>
    <row r="860" s="170" customFormat="1" ht="12.75"/>
    <row r="861" s="170" customFormat="1" ht="12.75"/>
    <row r="862" s="170" customFormat="1" ht="12.75"/>
    <row r="863" s="170" customFormat="1" ht="12.75"/>
    <row r="864" s="170" customFormat="1" ht="12.75"/>
    <row r="865" s="170" customFormat="1" ht="12.75"/>
    <row r="866" s="170" customFormat="1" ht="12.75"/>
    <row r="867" s="170" customFormat="1" ht="12.75"/>
    <row r="868" s="170" customFormat="1" ht="12.75"/>
    <row r="869" s="170" customFormat="1" ht="12.75"/>
    <row r="870" s="170" customFormat="1" ht="12.75"/>
    <row r="871" s="170" customFormat="1" ht="12.75"/>
    <row r="872" s="170" customFormat="1" ht="12.75"/>
    <row r="873" s="170" customFormat="1" ht="12.75"/>
    <row r="874" s="170" customFormat="1" ht="12.75"/>
    <row r="875" s="170" customFormat="1" ht="12.75"/>
    <row r="876" s="170" customFormat="1" ht="12.75"/>
    <row r="877" s="170" customFormat="1" ht="12.75"/>
    <row r="878" s="170" customFormat="1" ht="12.75"/>
    <row r="879" s="170" customFormat="1" ht="12.75"/>
    <row r="880" s="170" customFormat="1" ht="12.75"/>
    <row r="881" s="170" customFormat="1" ht="12.75"/>
    <row r="882" s="170" customFormat="1" ht="12.75"/>
    <row r="883" s="170" customFormat="1" ht="12.75"/>
    <row r="884" s="170" customFormat="1" ht="12.75"/>
    <row r="885" s="170" customFormat="1" ht="12.75"/>
    <row r="886" s="170" customFormat="1" ht="12.75"/>
    <row r="887" s="170" customFormat="1" ht="12.75"/>
    <row r="888" s="170" customFormat="1" ht="12.75"/>
    <row r="889" s="170" customFormat="1" ht="12.75"/>
    <row r="890" s="170" customFormat="1" ht="12.75"/>
    <row r="891" s="170" customFormat="1" ht="12.75"/>
    <row r="892" s="170" customFormat="1" ht="12.75"/>
    <row r="893" s="170" customFormat="1" ht="12.75"/>
    <row r="894" s="170" customFormat="1" ht="12.75"/>
    <row r="895" s="170" customFormat="1" ht="12.75"/>
    <row r="896" s="170" customFormat="1" ht="12.75"/>
    <row r="897" s="170" customFormat="1" ht="12.75"/>
    <row r="898" s="170" customFormat="1" ht="12.75"/>
    <row r="899" s="170" customFormat="1" ht="12.75"/>
    <row r="900" s="170" customFormat="1" ht="12.75"/>
    <row r="901" s="170" customFormat="1" ht="12.75"/>
    <row r="902" s="170" customFormat="1" ht="12.75"/>
    <row r="903" s="170" customFormat="1" ht="12.75"/>
    <row r="904" s="170" customFormat="1" ht="12.75"/>
    <row r="905" s="170" customFormat="1" ht="12.75"/>
    <row r="906" s="170" customFormat="1" ht="12.75"/>
    <row r="907" s="170" customFormat="1" ht="12.75"/>
    <row r="908" s="170" customFormat="1" ht="12.75"/>
    <row r="909" s="170" customFormat="1" ht="12.75"/>
    <row r="910" s="170" customFormat="1" ht="12.75"/>
    <row r="911" s="170" customFormat="1" ht="12.75"/>
    <row r="912" s="170" customFormat="1" ht="12.75"/>
    <row r="913" s="170" customFormat="1" ht="12.75"/>
    <row r="914" s="170" customFormat="1" ht="12.75"/>
    <row r="915" s="170" customFormat="1" ht="12.75"/>
    <row r="916" s="170" customFormat="1" ht="12.75"/>
    <row r="917" s="170" customFormat="1" ht="12.75"/>
    <row r="918" s="170" customFormat="1" ht="12.75"/>
    <row r="919" s="170" customFormat="1" ht="12.75"/>
    <row r="920" s="170" customFormat="1" ht="12.75"/>
    <row r="921" s="170" customFormat="1" ht="12.75"/>
    <row r="922" s="170" customFormat="1" ht="12.75"/>
    <row r="923" s="170" customFormat="1" ht="12.75"/>
    <row r="924" s="170" customFormat="1" ht="12.75"/>
    <row r="925" s="170" customFormat="1" ht="12.75"/>
    <row r="926" s="170" customFormat="1" ht="12.75"/>
    <row r="927" s="170" customFormat="1" ht="12.75"/>
    <row r="928" s="170" customFormat="1" ht="12.75"/>
    <row r="929" s="170" customFormat="1" ht="12.75"/>
    <row r="930" s="170" customFormat="1" ht="12.75"/>
    <row r="931" s="170" customFormat="1" ht="12.75"/>
    <row r="932" s="170" customFormat="1" ht="12.75"/>
    <row r="933" s="170" customFormat="1" ht="12.75"/>
    <row r="934" s="170" customFormat="1" ht="12.75"/>
    <row r="935" s="170" customFormat="1" ht="12.75"/>
    <row r="936" s="170" customFormat="1" ht="12.75"/>
    <row r="937" s="170" customFormat="1" ht="12.75"/>
    <row r="938" s="170" customFormat="1" ht="12.75"/>
    <row r="939" s="170" customFormat="1" ht="12.75"/>
    <row r="940" s="170" customFormat="1" ht="12.75"/>
    <row r="941" s="170" customFormat="1" ht="12.75"/>
    <row r="942" s="170" customFormat="1" ht="12.75"/>
    <row r="943" s="170" customFormat="1" ht="12.75"/>
    <row r="944" s="170" customFormat="1" ht="12.75"/>
    <row r="945" s="170" customFormat="1" ht="12.75"/>
    <row r="946" s="170" customFormat="1" ht="12.75"/>
    <row r="947" s="170" customFormat="1" ht="12.75"/>
    <row r="948" s="170" customFormat="1" ht="12.75"/>
    <row r="949" s="170" customFormat="1" ht="12.75"/>
    <row r="950" s="170" customFormat="1" ht="12.75"/>
    <row r="951" s="170" customFormat="1" ht="12.75"/>
    <row r="952" s="170" customFormat="1" ht="12.75"/>
    <row r="953" s="170" customFormat="1" ht="12.75"/>
    <row r="954" s="170" customFormat="1" ht="12.75"/>
    <row r="955" s="170" customFormat="1" ht="12.75"/>
    <row r="956" s="170" customFormat="1" ht="12.75"/>
    <row r="957" s="170" customFormat="1" ht="12.75"/>
    <row r="958" s="170" customFormat="1" ht="12.75"/>
    <row r="959" s="170" customFormat="1" ht="12.75"/>
    <row r="960" s="170" customFormat="1" ht="12.75"/>
    <row r="961" s="170" customFormat="1" ht="12.75"/>
    <row r="962" s="170" customFormat="1" ht="12.75"/>
    <row r="963" s="170" customFormat="1" ht="12.75"/>
    <row r="964" s="170" customFormat="1" ht="12.75"/>
    <row r="965" s="170" customFormat="1" ht="12.75"/>
    <row r="966" s="170" customFormat="1" ht="12.75"/>
    <row r="967" s="170" customFormat="1" ht="12.75"/>
    <row r="968" s="170" customFormat="1" ht="12.75"/>
    <row r="969" s="170" customFormat="1" ht="12.75"/>
    <row r="970" s="170" customFormat="1" ht="12.75"/>
    <row r="971" s="170" customFormat="1" ht="12.75"/>
    <row r="972" s="170" customFormat="1" ht="12.75"/>
    <row r="973" s="170" customFormat="1" ht="12.75"/>
    <row r="974" s="170" customFormat="1" ht="12.75"/>
    <row r="975" s="170" customFormat="1" ht="12.75"/>
    <row r="976" s="170" customFormat="1" ht="12.75"/>
    <row r="977" s="170" customFormat="1" ht="12.75"/>
    <row r="978" s="170" customFormat="1" ht="12.75"/>
    <row r="979" s="170" customFormat="1" ht="12.75"/>
    <row r="980" s="170" customFormat="1" ht="12.75"/>
    <row r="981" s="170" customFormat="1" ht="12.75"/>
    <row r="982" s="170" customFormat="1" ht="12.75"/>
    <row r="983" s="170" customFormat="1" ht="12.75"/>
    <row r="984" s="170" customFormat="1" ht="12.75"/>
    <row r="985" s="170" customFormat="1" ht="12.75"/>
    <row r="986" s="170" customFormat="1" ht="12.75"/>
    <row r="987" s="170" customFormat="1" ht="12.75"/>
    <row r="988" s="170" customFormat="1" ht="12.75"/>
    <row r="989" s="170" customFormat="1" ht="12.75"/>
    <row r="990" s="170" customFormat="1" ht="12.75"/>
    <row r="991" s="170" customFormat="1" ht="12.75"/>
    <row r="992" s="170" customFormat="1" ht="12.75"/>
    <row r="993" s="170" customFormat="1" ht="12.75"/>
    <row r="994" s="170" customFormat="1" ht="12.75"/>
    <row r="995" s="170" customFormat="1" ht="12.75"/>
    <row r="996" s="170" customFormat="1" ht="12.75"/>
    <row r="997" s="170" customFormat="1" ht="12.75"/>
    <row r="998" s="170" customFormat="1" ht="12.75"/>
    <row r="999" s="170" customFormat="1" ht="12.75"/>
    <row r="1000" s="170" customFormat="1" ht="12.75"/>
    <row r="1001" s="170" customFormat="1" ht="12.75"/>
    <row r="1002" s="170" customFormat="1" ht="12.75"/>
    <row r="1003" s="170" customFormat="1" ht="12.75"/>
    <row r="1004" s="170" customFormat="1" ht="12.75"/>
    <row r="1005" s="170" customFormat="1" ht="12.75"/>
    <row r="1006" s="170" customFormat="1" ht="12.75"/>
    <row r="1007" s="170" customFormat="1" ht="12.75"/>
    <row r="1008" s="170" customFormat="1" ht="12.75"/>
    <row r="1009" s="170" customFormat="1" ht="12.75"/>
    <row r="1010" s="170" customFormat="1" ht="12.75"/>
    <row r="1011" s="170" customFormat="1" ht="12.75"/>
    <row r="1012" s="170" customFormat="1" ht="12.75"/>
    <row r="1013" s="170" customFormat="1" ht="12.75"/>
    <row r="1014" s="170" customFormat="1" ht="12.75"/>
    <row r="1015" s="170" customFormat="1" ht="12.75"/>
    <row r="1016" s="170" customFormat="1" ht="12.75"/>
    <row r="1017" s="170" customFormat="1" ht="12.75"/>
    <row r="1018" s="170" customFormat="1" ht="12.75"/>
    <row r="1019" s="170" customFormat="1" ht="12.75"/>
    <row r="1020" s="170" customFormat="1" ht="12.75"/>
    <row r="1021" s="170" customFormat="1" ht="12.75"/>
    <row r="1022" s="170" customFormat="1" ht="12.75"/>
    <row r="1023" s="170" customFormat="1" ht="12.75"/>
    <row r="1024" s="170" customFormat="1" ht="12.75"/>
    <row r="1025" s="170" customFormat="1" ht="12.75"/>
    <row r="1026" s="170" customFormat="1" ht="12.75"/>
    <row r="1027" s="170" customFormat="1" ht="12.75"/>
    <row r="1028" s="170" customFormat="1" ht="12.75"/>
    <row r="1029" s="170" customFormat="1" ht="12.75"/>
    <row r="1030" s="170" customFormat="1" ht="12.75"/>
    <row r="1031" s="170" customFormat="1" ht="12.75"/>
    <row r="1032" s="170" customFormat="1" ht="12.75"/>
    <row r="1033" s="170" customFormat="1" ht="12.75"/>
    <row r="1034" s="170" customFormat="1" ht="12.75"/>
    <row r="1035" s="170" customFormat="1" ht="12.75"/>
    <row r="1036" s="170" customFormat="1" ht="12.75"/>
    <row r="1037" s="170" customFormat="1" ht="12.75"/>
    <row r="1038" s="170" customFormat="1" ht="12.75"/>
    <row r="1039" s="170" customFormat="1" ht="12.75"/>
    <row r="1040" s="170" customFormat="1" ht="12.75"/>
    <row r="1041" s="170" customFormat="1" ht="12.75"/>
    <row r="1042" s="170" customFormat="1" ht="12.75"/>
    <row r="1043" s="170" customFormat="1" ht="12.75"/>
    <row r="1044" s="170" customFormat="1" ht="12.75"/>
    <row r="1045" s="170" customFormat="1" ht="12.75"/>
    <row r="1046" s="170" customFormat="1" ht="12.75"/>
    <row r="1047" s="170" customFormat="1" ht="12.75"/>
    <row r="1048" s="170" customFormat="1" ht="12.75"/>
    <row r="1049" s="170" customFormat="1" ht="12.75"/>
    <row r="1050" s="170" customFormat="1" ht="12.75"/>
    <row r="1051" s="170" customFormat="1" ht="12.75"/>
    <row r="1052" s="170" customFormat="1" ht="12.75"/>
    <row r="1053" s="170" customFormat="1" ht="12.75"/>
    <row r="1054" s="170" customFormat="1" ht="12.75"/>
    <row r="1055" s="170" customFormat="1" ht="12.75"/>
    <row r="1056" s="170" customFormat="1" ht="12.75"/>
    <row r="1057" s="170" customFormat="1" ht="12.75"/>
    <row r="1058" s="170" customFormat="1" ht="12.75"/>
    <row r="1059" s="170" customFormat="1" ht="12.75"/>
    <row r="1060" s="170" customFormat="1" ht="12.75"/>
    <row r="1061" s="170" customFormat="1" ht="12.75"/>
    <row r="1062" s="170" customFormat="1" ht="12.75"/>
    <row r="1063" s="170" customFormat="1" ht="12.75"/>
    <row r="1064" s="170" customFormat="1" ht="12.75"/>
    <row r="1065" s="170" customFormat="1" ht="12.75"/>
    <row r="1066" s="170" customFormat="1" ht="12.75"/>
    <row r="1067" s="170" customFormat="1" ht="12.75"/>
    <row r="1068" s="170" customFormat="1" ht="12.75"/>
    <row r="1069" s="170" customFormat="1" ht="12.75"/>
    <row r="1070" s="170" customFormat="1" ht="12.75"/>
    <row r="1071" s="170" customFormat="1" ht="12.75"/>
    <row r="1072" s="170" customFormat="1" ht="12.75"/>
    <row r="1073" s="170" customFormat="1" ht="12.75"/>
    <row r="1074" s="170" customFormat="1" ht="12.75"/>
    <row r="1075" s="170" customFormat="1" ht="12.75"/>
    <row r="1076" s="170" customFormat="1" ht="12.75"/>
    <row r="1077" s="170" customFormat="1" ht="12.75"/>
    <row r="1078" s="170" customFormat="1" ht="12.75"/>
    <row r="1079" s="170" customFormat="1" ht="12.75"/>
    <row r="1080" s="170" customFormat="1" ht="12.75"/>
    <row r="1081" s="170" customFormat="1" ht="12.75"/>
    <row r="1082" s="170" customFormat="1" ht="12.75"/>
    <row r="1083" s="170" customFormat="1" ht="12.75"/>
    <row r="1084" s="170" customFormat="1" ht="12.75"/>
    <row r="1085" s="170" customFormat="1" ht="12.75"/>
    <row r="1086" s="170" customFormat="1" ht="12.75"/>
    <row r="1087" s="170" customFormat="1" ht="12.75"/>
    <row r="1088" s="170" customFormat="1" ht="12.75"/>
    <row r="1089" s="170" customFormat="1" ht="12.75"/>
    <row r="1090" s="170" customFormat="1" ht="12.75"/>
    <row r="1091" s="170" customFormat="1" ht="12.75"/>
    <row r="1092" s="170" customFormat="1" ht="12.75"/>
    <row r="1093" s="170" customFormat="1" ht="12.75"/>
    <row r="1094" s="170" customFormat="1" ht="12.75"/>
    <row r="1095" s="170" customFormat="1" ht="12.75"/>
    <row r="1096" s="170" customFormat="1" ht="12.75"/>
    <row r="1097" s="170" customFormat="1" ht="12.75"/>
    <row r="1098" s="170" customFormat="1" ht="12.75"/>
    <row r="1099" s="170" customFormat="1" ht="12.75"/>
    <row r="1100" s="170" customFormat="1" ht="12.75"/>
    <row r="1101" s="170" customFormat="1" ht="12.75"/>
    <row r="1102" s="170" customFormat="1" ht="12.75"/>
    <row r="1103" s="170" customFormat="1" ht="12.75"/>
    <row r="1104" s="170" customFormat="1" ht="12.75"/>
    <row r="1105" s="170" customFormat="1" ht="12.75"/>
    <row r="1106" s="170" customFormat="1" ht="12.75"/>
    <row r="1107" s="170" customFormat="1" ht="12.75"/>
    <row r="1108" s="170" customFormat="1" ht="12.75"/>
    <row r="1109" s="170" customFormat="1" ht="12.75"/>
    <row r="1110" s="170" customFormat="1" ht="12.75"/>
    <row r="1111" s="170" customFormat="1" ht="12.75"/>
    <row r="1112" s="170" customFormat="1" ht="12.75"/>
    <row r="1113" s="170" customFormat="1" ht="12.75"/>
    <row r="1114" s="170" customFormat="1" ht="12.75"/>
    <row r="1115" s="170" customFormat="1" ht="12.75"/>
    <row r="1116" s="170" customFormat="1" ht="12.75"/>
    <row r="1117" s="170" customFormat="1" ht="12.75"/>
    <row r="1118" s="170" customFormat="1" ht="12.75"/>
    <row r="1119" s="170" customFormat="1" ht="12.75"/>
    <row r="1120" s="170" customFormat="1" ht="12.75"/>
    <row r="1121" s="170" customFormat="1" ht="12.75"/>
    <row r="1122" s="170" customFormat="1" ht="12.75"/>
    <row r="1123" s="170" customFormat="1" ht="12.75"/>
    <row r="1124" s="170" customFormat="1" ht="12.75"/>
    <row r="1125" s="170" customFormat="1" ht="12.75"/>
    <row r="1126" s="170" customFormat="1" ht="12.75"/>
    <row r="1127" s="170" customFormat="1" ht="12.75"/>
    <row r="1128" s="170" customFormat="1" ht="12.75"/>
    <row r="1129" s="170" customFormat="1" ht="12.75"/>
    <row r="1130" s="170" customFormat="1" ht="12.75"/>
    <row r="1131" s="170" customFormat="1" ht="12.75"/>
    <row r="1132" s="170" customFormat="1" ht="12.75"/>
    <row r="1133" s="170" customFormat="1" ht="12.75"/>
    <row r="1134" s="170" customFormat="1" ht="12.75"/>
    <row r="1135" s="170" customFormat="1" ht="12.75"/>
    <row r="1136" s="170" customFormat="1" ht="12.75"/>
    <row r="1137" s="170" customFormat="1" ht="12.75"/>
    <row r="1138" s="170" customFormat="1" ht="12.75"/>
    <row r="1139" s="170" customFormat="1" ht="12.75"/>
    <row r="1140" s="170" customFormat="1" ht="12.75"/>
    <row r="1141" s="170" customFormat="1" ht="12.75"/>
    <row r="1142" s="170" customFormat="1" ht="12.75"/>
    <row r="1143" s="170" customFormat="1" ht="12.75"/>
    <row r="1144" s="170" customFormat="1" ht="12.75"/>
    <row r="1145" s="170" customFormat="1" ht="12.75"/>
    <row r="1146" s="170" customFormat="1" ht="12.75"/>
    <row r="1147" s="170" customFormat="1" ht="12.75"/>
    <row r="1148" s="170" customFormat="1" ht="12.75"/>
    <row r="1149" s="170" customFormat="1" ht="12.75"/>
    <row r="1150" s="170" customFormat="1" ht="12.75"/>
    <row r="1151" s="170" customFormat="1" ht="12.75"/>
    <row r="1152" s="170" customFormat="1" ht="12.75"/>
    <row r="1153" s="170" customFormat="1" ht="12.75"/>
    <row r="1154" s="170" customFormat="1" ht="12.75"/>
    <row r="1155" s="170" customFormat="1" ht="12.75"/>
    <row r="1156" s="170" customFormat="1" ht="12.75"/>
    <row r="1157" s="170" customFormat="1" ht="12.75"/>
    <row r="1158" s="170" customFormat="1" ht="12.75"/>
    <row r="1159" s="170" customFormat="1" ht="12.75"/>
    <row r="1160" s="170" customFormat="1" ht="12.75"/>
    <row r="1161" s="170" customFormat="1" ht="12.75"/>
    <row r="1162" s="170" customFormat="1" ht="12.75"/>
    <row r="1163" s="170" customFormat="1" ht="12.75"/>
    <row r="1164" s="170" customFormat="1" ht="12.75"/>
    <row r="1165" s="170" customFormat="1" ht="12.75"/>
    <row r="1166" s="170" customFormat="1" ht="12.75"/>
    <row r="1167" s="170" customFormat="1" ht="12.75"/>
    <row r="1168" s="170" customFormat="1" ht="12.75"/>
    <row r="1169" s="170" customFormat="1" ht="12.75"/>
    <row r="1170" s="170" customFormat="1" ht="12.75"/>
    <row r="1171" s="170" customFormat="1" ht="12.75"/>
    <row r="1172" s="170" customFormat="1" ht="12.75"/>
    <row r="1173" s="170" customFormat="1" ht="12.75"/>
    <row r="1174" s="170" customFormat="1" ht="12.75"/>
    <row r="1175" s="170" customFormat="1" ht="12.75"/>
    <row r="1176" s="170" customFormat="1" ht="12.75"/>
    <row r="1177" s="170" customFormat="1" ht="12.75"/>
    <row r="1178" s="170" customFormat="1" ht="12.75"/>
    <row r="1179" s="170" customFormat="1" ht="12.75"/>
    <row r="1180" s="170" customFormat="1" ht="12.75"/>
    <row r="1181" s="170" customFormat="1" ht="12.75"/>
    <row r="1182" s="170" customFormat="1" ht="12.75"/>
    <row r="1183" s="170" customFormat="1" ht="12.75"/>
    <row r="1184" s="170" customFormat="1" ht="12.75"/>
    <row r="1185" s="170" customFormat="1" ht="12.75"/>
    <row r="1186" s="170" customFormat="1" ht="12.75"/>
    <row r="1187" s="170" customFormat="1" ht="12.75"/>
    <row r="1188" s="170" customFormat="1" ht="12.75"/>
    <row r="1189" s="170" customFormat="1" ht="12.75"/>
    <row r="1190" s="170" customFormat="1" ht="12.75"/>
    <row r="1191" s="170" customFormat="1" ht="12.75"/>
    <row r="1192" s="170" customFormat="1" ht="12.75"/>
    <row r="1193" s="170" customFormat="1" ht="12.75"/>
    <row r="1194" s="170" customFormat="1" ht="12.75"/>
    <row r="1195" s="170" customFormat="1" ht="12.75"/>
    <row r="1196" s="170" customFormat="1" ht="12.75"/>
    <row r="1197" s="170" customFormat="1" ht="12.75"/>
    <row r="1198" s="170" customFormat="1" ht="12.75"/>
    <row r="1199" s="170" customFormat="1" ht="12.75"/>
    <row r="1200" s="170" customFormat="1" ht="12.75"/>
    <row r="1201" s="170" customFormat="1" ht="12.75"/>
    <row r="1202" s="170" customFormat="1" ht="12.75"/>
    <row r="1203" s="170" customFormat="1" ht="12.75"/>
    <row r="1204" s="170" customFormat="1" ht="12.75"/>
    <row r="1205" s="170" customFormat="1" ht="12.75"/>
    <row r="1206" s="170" customFormat="1" ht="12.75"/>
    <row r="1207" s="170" customFormat="1" ht="12.75"/>
    <row r="1208" s="170" customFormat="1" ht="12.75"/>
    <row r="1209" s="170" customFormat="1" ht="12.75"/>
    <row r="1210" s="170" customFormat="1" ht="12.75"/>
    <row r="1211" s="170" customFormat="1" ht="12.75"/>
    <row r="1212" s="170" customFormat="1" ht="12.75"/>
    <row r="1213" s="170" customFormat="1" ht="12.75"/>
    <row r="1214" s="170" customFormat="1" ht="12.75"/>
    <row r="1215" s="170" customFormat="1" ht="12.75"/>
    <row r="1216" s="170" customFormat="1" ht="12.75"/>
    <row r="1217" s="170" customFormat="1" ht="12.75"/>
    <row r="1218" s="170" customFormat="1" ht="12.75"/>
    <row r="1219" s="170" customFormat="1" ht="12.75"/>
    <row r="1220" s="170" customFormat="1" ht="12.75"/>
    <row r="1221" s="170" customFormat="1" ht="12.75"/>
    <row r="1222" s="170" customFormat="1" ht="12.75"/>
    <row r="1223" s="170" customFormat="1" ht="12.75"/>
    <row r="1224" s="170" customFormat="1" ht="12.75"/>
    <row r="1225" s="170" customFormat="1" ht="12.75"/>
    <row r="1226" s="170" customFormat="1" ht="12.75"/>
    <row r="1227" s="170" customFormat="1" ht="12.75"/>
    <row r="1228" s="170" customFormat="1" ht="12.75"/>
    <row r="1229" s="170" customFormat="1" ht="12.75"/>
    <row r="1230" s="170" customFormat="1" ht="12.75"/>
    <row r="1231" s="170" customFormat="1" ht="12.75"/>
    <row r="1232" s="170" customFormat="1" ht="12.75"/>
    <row r="1233" s="170" customFormat="1" ht="12.75"/>
    <row r="1234" s="170" customFormat="1" ht="12.75"/>
    <row r="1235" s="170" customFormat="1" ht="12.75"/>
    <row r="1236" s="170" customFormat="1" ht="12.75"/>
    <row r="1237" s="170" customFormat="1" ht="12.75"/>
    <row r="1238" s="170" customFormat="1" ht="12.75"/>
    <row r="1239" s="170" customFormat="1" ht="12.75"/>
    <row r="1240" s="170" customFormat="1" ht="12.75"/>
    <row r="1241" s="170" customFormat="1" ht="12.75"/>
    <row r="1242" s="170" customFormat="1" ht="12.75"/>
    <row r="1243" s="170" customFormat="1" ht="12.75"/>
    <row r="1244" s="170" customFormat="1" ht="12.75"/>
    <row r="1245" s="170" customFormat="1" ht="12.75"/>
    <row r="1246" s="170" customFormat="1" ht="12.75"/>
    <row r="1247" s="170" customFormat="1" ht="12.75"/>
    <row r="1248" s="170" customFormat="1" ht="12.75"/>
    <row r="1249" s="170" customFormat="1" ht="12.75"/>
    <row r="1250" s="170" customFormat="1" ht="12.75"/>
    <row r="1251" s="170" customFormat="1" ht="12.75"/>
    <row r="1252" s="170" customFormat="1" ht="12.75"/>
    <row r="1253" s="170" customFormat="1" ht="12.75"/>
    <row r="1254" s="170" customFormat="1" ht="12.75"/>
    <row r="1255" s="170" customFormat="1" ht="12.75"/>
    <row r="1256" s="170" customFormat="1" ht="12.75"/>
    <row r="1257" s="170" customFormat="1" ht="12.75"/>
    <row r="1258" s="170" customFormat="1" ht="12.75"/>
    <row r="1259" s="170" customFormat="1" ht="12.75"/>
    <row r="1260" s="170" customFormat="1" ht="12.75"/>
    <row r="1261" s="170" customFormat="1" ht="12.75"/>
    <row r="1262" s="170" customFormat="1" ht="12.75"/>
    <row r="1263" s="170" customFormat="1" ht="12.75"/>
    <row r="1264" s="170" customFormat="1" ht="12.75"/>
    <row r="1265" s="170" customFormat="1" ht="12.75"/>
    <row r="1266" s="170" customFormat="1" ht="12.75"/>
    <row r="1267" s="170" customFormat="1" ht="12.75"/>
    <row r="1268" s="170" customFormat="1" ht="12.75"/>
    <row r="1269" s="170" customFormat="1" ht="12.75"/>
    <row r="1270" s="170" customFormat="1" ht="12.75"/>
    <row r="1271" s="170" customFormat="1" ht="12.75"/>
    <row r="1272" s="170" customFormat="1" ht="12.75"/>
    <row r="1273" s="170" customFormat="1" ht="12.75"/>
    <row r="1274" s="170" customFormat="1" ht="12.75"/>
    <row r="1275" s="170" customFormat="1" ht="12.75"/>
    <row r="1276" s="170" customFormat="1" ht="12.75"/>
    <row r="1277" s="170" customFormat="1" ht="12.75"/>
    <row r="1278" s="170" customFormat="1" ht="12.75"/>
    <row r="1279" s="170" customFormat="1" ht="12.75"/>
    <row r="1280" s="170" customFormat="1" ht="12.75"/>
    <row r="1281" s="170" customFormat="1" ht="12.75"/>
    <row r="1282" s="170" customFormat="1" ht="12.75"/>
    <row r="1283" s="170" customFormat="1" ht="12.75"/>
    <row r="1284" s="170" customFormat="1" ht="12.75"/>
    <row r="1285" s="170" customFormat="1" ht="12.75"/>
    <row r="1286" s="170" customFormat="1" ht="12.75"/>
    <row r="1287" s="170" customFormat="1" ht="12.75"/>
    <row r="1288" s="170" customFormat="1" ht="12.75"/>
    <row r="1289" s="170" customFormat="1" ht="12.75"/>
    <row r="1290" s="170" customFormat="1" ht="12.75"/>
    <row r="1291" s="170" customFormat="1" ht="12.75"/>
    <row r="1292" s="170" customFormat="1" ht="12.75"/>
    <row r="1293" s="170" customFormat="1" ht="12.75"/>
    <row r="1294" s="170" customFormat="1" ht="12.75"/>
    <row r="1295" s="170" customFormat="1" ht="12.75"/>
    <row r="1296" s="170" customFormat="1" ht="12.75"/>
    <row r="1297" s="170" customFormat="1" ht="12.75"/>
    <row r="1298" s="170" customFormat="1" ht="12.75"/>
    <row r="1299" s="170" customFormat="1" ht="12.75"/>
    <row r="1300" s="170" customFormat="1" ht="12.75"/>
    <row r="1301" s="170" customFormat="1" ht="12.75"/>
    <row r="1302" s="170" customFormat="1" ht="12.75"/>
    <row r="1303" s="170" customFormat="1" ht="12.75"/>
    <row r="1304" s="170" customFormat="1" ht="12.75"/>
    <row r="1305" s="170" customFormat="1" ht="12.75"/>
    <row r="1306" s="170" customFormat="1" ht="12.75"/>
    <row r="1307" s="170" customFormat="1" ht="12.75"/>
    <row r="1308" s="170" customFormat="1" ht="12.75"/>
    <row r="1309" s="170" customFormat="1" ht="12.75"/>
    <row r="1310" s="170" customFormat="1" ht="12.75"/>
    <row r="1311" s="170" customFormat="1" ht="12.75"/>
    <row r="1312" s="170" customFormat="1" ht="12.75"/>
    <row r="1313" s="170" customFormat="1" ht="12.75"/>
    <row r="1314" s="170" customFormat="1" ht="12.75"/>
    <row r="1315" s="170" customFormat="1" ht="12.75"/>
    <row r="1316" s="170" customFormat="1" ht="12.75"/>
    <row r="1317" s="170" customFormat="1" ht="12.75"/>
    <row r="1318" s="170" customFormat="1" ht="12.75"/>
    <row r="1319" s="170" customFormat="1" ht="12.75"/>
    <row r="1320" s="170" customFormat="1" ht="12.75"/>
    <row r="1321" s="170" customFormat="1" ht="12.75"/>
    <row r="1322" s="170" customFormat="1" ht="12.75"/>
    <row r="1323" s="170" customFormat="1" ht="12.75"/>
    <row r="1324" s="170" customFormat="1" ht="12.75"/>
    <row r="1325" s="170" customFormat="1" ht="12.75"/>
    <row r="1326" s="170" customFormat="1" ht="12.75"/>
    <row r="1327" s="170" customFormat="1" ht="12.75"/>
    <row r="1328" s="170" customFormat="1" ht="12.75"/>
    <row r="1329" s="170" customFormat="1" ht="12.75"/>
    <row r="1330" s="170" customFormat="1" ht="12.75"/>
    <row r="1331" s="170" customFormat="1" ht="12.75"/>
    <row r="1332" s="170" customFormat="1" ht="12.75"/>
    <row r="1333" s="170" customFormat="1" ht="12.75"/>
    <row r="1334" s="170" customFormat="1" ht="12.75"/>
    <row r="1335" s="170" customFormat="1" ht="12.75"/>
    <row r="1336" s="170" customFormat="1" ht="12.75"/>
    <row r="1337" s="170" customFormat="1" ht="12.75"/>
    <row r="1338" s="170" customFormat="1" ht="12.75"/>
    <row r="1339" s="170" customFormat="1" ht="12.75"/>
    <row r="1340" s="170" customFormat="1" ht="12.75"/>
    <row r="1341" s="170" customFormat="1" ht="12.75"/>
    <row r="1342" s="170" customFormat="1" ht="12.75"/>
    <row r="1343" s="170" customFormat="1" ht="12.75"/>
    <row r="1344" s="170" customFormat="1" ht="12.75"/>
    <row r="1345" s="170" customFormat="1" ht="12.75"/>
    <row r="1346" s="170" customFormat="1" ht="12.75"/>
    <row r="1347" s="170" customFormat="1" ht="12.75"/>
    <row r="1348" s="170" customFormat="1" ht="12.75"/>
    <row r="1349" s="170" customFormat="1" ht="12.75"/>
    <row r="1350" s="170" customFormat="1" ht="12.75"/>
    <row r="1351" s="170" customFormat="1" ht="12.75"/>
    <row r="1352" s="170" customFormat="1" ht="12.75"/>
    <row r="1353" s="170" customFormat="1" ht="12.75"/>
    <row r="1354" s="170" customFormat="1" ht="12.75"/>
    <row r="1355" s="170" customFormat="1" ht="12.75"/>
    <row r="1356" s="170" customFormat="1" ht="12.75"/>
    <row r="1357" s="170" customFormat="1" ht="12.75"/>
    <row r="1358" s="170" customFormat="1" ht="12.75"/>
    <row r="1359" s="170" customFormat="1" ht="12.75"/>
    <row r="1360" s="170" customFormat="1" ht="12.75"/>
    <row r="1361" s="170" customFormat="1" ht="12.75"/>
    <row r="1362" s="170" customFormat="1" ht="12.75"/>
    <row r="1363" s="170" customFormat="1" ht="12.75"/>
    <row r="1364" s="170" customFormat="1" ht="12.75"/>
    <row r="1365" s="170" customFormat="1" ht="12.75"/>
    <row r="1366" s="170" customFormat="1" ht="12.75"/>
    <row r="1367" s="170" customFormat="1" ht="12.75"/>
    <row r="1368" s="170" customFormat="1" ht="12.75"/>
    <row r="1369" s="170" customFormat="1" ht="12.75"/>
    <row r="1370" s="170" customFormat="1" ht="12.75"/>
    <row r="1371" s="170" customFormat="1" ht="12.75"/>
    <row r="1372" s="170" customFormat="1" ht="12.75"/>
    <row r="1373" s="170" customFormat="1" ht="12.75"/>
    <row r="1374" s="170" customFormat="1" ht="12.75"/>
    <row r="1375" s="170" customFormat="1" ht="12.75"/>
    <row r="1376" s="170" customFormat="1" ht="12.75"/>
    <row r="1377" s="170" customFormat="1" ht="12.75"/>
    <row r="1378" s="170" customFormat="1" ht="12.75"/>
    <row r="1379" s="170" customFormat="1" ht="12.75"/>
    <row r="1380" s="170" customFormat="1" ht="12.75"/>
    <row r="1381" s="170" customFormat="1" ht="12.75"/>
    <row r="1382" s="170" customFormat="1" ht="12.75"/>
    <row r="1383" s="170" customFormat="1" ht="12.75"/>
    <row r="1384" s="170" customFormat="1" ht="12.75"/>
    <row r="1385" s="170" customFormat="1" ht="12.75"/>
    <row r="1386" s="170" customFormat="1" ht="12.75"/>
    <row r="1387" s="170" customFormat="1" ht="12.75"/>
    <row r="1388" s="170" customFormat="1" ht="12.75"/>
    <row r="1389" s="170" customFormat="1" ht="12.75"/>
    <row r="1390" s="170" customFormat="1" ht="12.75"/>
    <row r="1391" s="170" customFormat="1" ht="12.75"/>
    <row r="1392" s="170" customFormat="1" ht="12.75"/>
    <row r="1393" s="170" customFormat="1" ht="12.75"/>
    <row r="1394" s="170" customFormat="1" ht="12.75"/>
    <row r="1395" s="170" customFormat="1" ht="12.75"/>
    <row r="1396" s="170" customFormat="1" ht="12.75"/>
    <row r="1397" s="170" customFormat="1" ht="12.75"/>
    <row r="1398" s="170" customFormat="1" ht="12.75"/>
    <row r="1399" s="170" customFormat="1" ht="12.75"/>
    <row r="1400" s="170" customFormat="1" ht="12.75"/>
    <row r="1401" s="170" customFormat="1" ht="12.75"/>
    <row r="1402" s="170" customFormat="1" ht="12.75"/>
    <row r="1403" s="170" customFormat="1" ht="12.75"/>
    <row r="1404" s="170" customFormat="1" ht="12.75"/>
    <row r="1405" s="170" customFormat="1" ht="12.75"/>
    <row r="1406" s="170" customFormat="1" ht="12.75"/>
    <row r="1407" s="170" customFormat="1" ht="12.75"/>
    <row r="1408" s="170" customFormat="1" ht="12.75"/>
    <row r="1409" s="170" customFormat="1" ht="12.75"/>
    <row r="1410" s="170" customFormat="1" ht="12.75"/>
    <row r="1411" s="170" customFormat="1" ht="12.75"/>
    <row r="1412" s="170" customFormat="1" ht="12.75"/>
    <row r="1413" s="170" customFormat="1" ht="12.75"/>
    <row r="1414" s="170" customFormat="1" ht="12.75"/>
    <row r="1415" s="170" customFormat="1" ht="12.75"/>
    <row r="1416" s="170" customFormat="1" ht="12.75"/>
    <row r="1417" s="170" customFormat="1" ht="12.75"/>
    <row r="1418" s="170" customFormat="1" ht="12.75"/>
    <row r="1419" s="170" customFormat="1" ht="12.75"/>
    <row r="1420" s="170" customFormat="1" ht="12.75"/>
    <row r="1421" s="170" customFormat="1" ht="12.75"/>
    <row r="1422" s="170" customFormat="1" ht="12.75"/>
    <row r="1423" s="170" customFormat="1" ht="12.75"/>
    <row r="1424" s="170" customFormat="1" ht="12.75"/>
    <row r="1425" s="170" customFormat="1" ht="12.75"/>
    <row r="1426" s="170" customFormat="1" ht="12.75"/>
    <row r="1427" s="170" customFormat="1" ht="12.75"/>
    <row r="1428" s="170" customFormat="1" ht="12.75"/>
    <row r="1429" s="170" customFormat="1" ht="12.75"/>
    <row r="1430" s="170" customFormat="1" ht="12.75"/>
    <row r="1431" s="170" customFormat="1" ht="12.75"/>
    <row r="1432" s="170" customFormat="1" ht="12.75"/>
    <row r="1433" s="170" customFormat="1" ht="12.75"/>
    <row r="1434" s="170" customFormat="1" ht="12.75"/>
    <row r="1435" s="170" customFormat="1" ht="12.75"/>
    <row r="1436" s="170" customFormat="1" ht="12.75"/>
    <row r="1437" s="170" customFormat="1" ht="12.75"/>
    <row r="1438" s="170" customFormat="1" ht="12.75"/>
    <row r="1439" s="170" customFormat="1" ht="12.75"/>
    <row r="1440" s="170" customFormat="1" ht="12.75"/>
    <row r="1441" s="170" customFormat="1" ht="12.75"/>
    <row r="1442" s="170" customFormat="1" ht="12.75"/>
    <row r="1443" s="170" customFormat="1" ht="12.75"/>
    <row r="1444" s="170" customFormat="1" ht="12.75"/>
    <row r="1445" s="170" customFormat="1" ht="12.75"/>
    <row r="1446" s="170" customFormat="1" ht="12.75"/>
    <row r="1447" s="170" customFormat="1" ht="12.75"/>
    <row r="1448" s="170" customFormat="1" ht="12.75"/>
    <row r="1449" s="170" customFormat="1" ht="12.75"/>
    <row r="1450" s="170" customFormat="1" ht="12.75"/>
    <row r="1451" s="170" customFormat="1" ht="12.75"/>
    <row r="1452" s="170" customFormat="1" ht="12.75"/>
    <row r="1453" s="170" customFormat="1" ht="12.75"/>
    <row r="1454" s="170" customFormat="1" ht="12.75"/>
    <row r="1455" s="170" customFormat="1" ht="12.75"/>
    <row r="1456" s="170" customFormat="1" ht="12.75"/>
    <row r="1457" s="170" customFormat="1" ht="12.75"/>
    <row r="1458" s="170" customFormat="1" ht="12.75"/>
    <row r="1459" s="170" customFormat="1" ht="12.75"/>
    <row r="1460" s="170" customFormat="1" ht="12.75"/>
    <row r="1461" s="170" customFormat="1" ht="12.75"/>
    <row r="1462" s="170" customFormat="1" ht="12.75"/>
    <row r="1463" s="170" customFormat="1" ht="12.75"/>
    <row r="1464" s="170" customFormat="1" ht="12.75"/>
    <row r="1465" s="170" customFormat="1" ht="12.75"/>
    <row r="1466" s="170" customFormat="1" ht="12.75"/>
    <row r="1467" s="170" customFormat="1" ht="12.75"/>
    <row r="1468" s="170" customFormat="1" ht="12.75"/>
    <row r="1469" s="170" customFormat="1" ht="12.75"/>
    <row r="1470" s="170" customFormat="1" ht="12.75"/>
    <row r="1471" s="170" customFormat="1" ht="12.75"/>
    <row r="1472" s="170" customFormat="1" ht="12.75"/>
    <row r="1473" s="170" customFormat="1" ht="12.75"/>
    <row r="1474" s="170" customFormat="1" ht="12.75"/>
    <row r="1475" s="170" customFormat="1" ht="12.75"/>
    <row r="1476" s="170" customFormat="1" ht="12.75"/>
    <row r="1477" s="170" customFormat="1" ht="12.75"/>
    <row r="1478" s="170" customFormat="1" ht="12.75"/>
    <row r="1479" s="170" customFormat="1" ht="12.75"/>
    <row r="1480" s="170" customFormat="1" ht="12.75"/>
    <row r="1481" s="170" customFormat="1" ht="12.75"/>
    <row r="1482" s="170" customFormat="1" ht="12.75"/>
    <row r="1483" s="170" customFormat="1" ht="12.75"/>
    <row r="1484" s="170" customFormat="1" ht="12.75"/>
    <row r="1485" s="170" customFormat="1" ht="12.75"/>
    <row r="1486" s="170" customFormat="1" ht="12.75"/>
    <row r="1487" s="170" customFormat="1" ht="12.75"/>
    <row r="1488" s="170" customFormat="1" ht="12.75"/>
    <row r="1489" s="170" customFormat="1" ht="12.75"/>
    <row r="1490" s="170" customFormat="1" ht="12.75"/>
    <row r="1491" s="170" customFormat="1" ht="12.75"/>
    <row r="1492" s="170" customFormat="1" ht="12.75"/>
    <row r="1493" s="170" customFormat="1" ht="12.75"/>
    <row r="1494" s="170" customFormat="1" ht="12.75"/>
    <row r="1495" s="170" customFormat="1" ht="12.75"/>
    <row r="1496" s="170" customFormat="1" ht="12.75"/>
    <row r="1497" s="170" customFormat="1" ht="12.75"/>
    <row r="1498" s="170" customFormat="1" ht="12.75"/>
    <row r="1499" s="170" customFormat="1" ht="12.75"/>
    <row r="1500" s="170" customFormat="1" ht="12.75"/>
    <row r="1501" s="170" customFormat="1" ht="12.75"/>
    <row r="1502" s="170" customFormat="1" ht="12.75"/>
    <row r="1503" s="170" customFormat="1" ht="12.75"/>
    <row r="1504" s="170" customFormat="1" ht="12.75"/>
    <row r="1505" s="170" customFormat="1" ht="12.75"/>
    <row r="1506" s="170" customFormat="1" ht="12.75"/>
    <row r="1507" s="170" customFormat="1" ht="12.75"/>
    <row r="1508" s="170" customFormat="1" ht="12.75"/>
    <row r="1509" s="170" customFormat="1" ht="12.75"/>
    <row r="1510" s="170" customFormat="1" ht="12.75"/>
    <row r="1511" s="170" customFormat="1" ht="12.75"/>
    <row r="1512" s="170" customFormat="1" ht="12.75"/>
    <row r="1513" s="170" customFormat="1" ht="12.75"/>
    <row r="1514" s="170" customFormat="1" ht="12.75"/>
    <row r="1515" s="170" customFormat="1" ht="12.75"/>
    <row r="1516" s="170" customFormat="1" ht="12.75"/>
    <row r="1517" s="170" customFormat="1" ht="12.75"/>
    <row r="1518" s="170" customFormat="1" ht="12.75"/>
    <row r="1519" s="170" customFormat="1" ht="12.75"/>
    <row r="1520" s="170" customFormat="1" ht="12.75"/>
    <row r="1521" s="170" customFormat="1" ht="12.75"/>
    <row r="1522" s="170" customFormat="1" ht="12.75"/>
    <row r="1523" s="170" customFormat="1" ht="12.75"/>
    <row r="1524" s="170" customFormat="1" ht="12.75"/>
    <row r="1525" s="170" customFormat="1" ht="12.75"/>
    <row r="1526" s="170" customFormat="1" ht="12.75"/>
    <row r="1527" s="170" customFormat="1" ht="12.75"/>
    <row r="1528" s="170" customFormat="1" ht="12.75"/>
    <row r="1529" s="170" customFormat="1" ht="12.75"/>
    <row r="1530" s="170" customFormat="1" ht="12.75"/>
    <row r="1531" s="170" customFormat="1" ht="12.75"/>
    <row r="1532" s="170" customFormat="1" ht="12.75"/>
    <row r="1533" s="170" customFormat="1" ht="12.75"/>
    <row r="1534" s="170" customFormat="1" ht="12.75"/>
    <row r="1535" s="170" customFormat="1" ht="12.75"/>
    <row r="1536" s="170" customFormat="1" ht="12.75"/>
    <row r="1537" s="170" customFormat="1" ht="12.75"/>
    <row r="1538" s="170" customFormat="1" ht="12.75"/>
    <row r="1539" s="170" customFormat="1" ht="12.75"/>
    <row r="1540" s="170" customFormat="1" ht="12.75"/>
    <row r="1541" s="170" customFormat="1" ht="12.75"/>
    <row r="1542" s="170" customFormat="1" ht="12.75"/>
    <row r="1543" s="170" customFormat="1" ht="12.75"/>
    <row r="1544" s="170" customFormat="1" ht="12.75"/>
    <row r="1545" s="170" customFormat="1" ht="12.75"/>
    <row r="1546" s="170" customFormat="1" ht="12.75"/>
    <row r="1547" s="170" customFormat="1" ht="12.75"/>
    <row r="1548" s="170" customFormat="1" ht="12.75"/>
    <row r="1549" s="170" customFormat="1" ht="12.75"/>
    <row r="1550" s="170" customFormat="1" ht="12.75"/>
    <row r="1551" s="170" customFormat="1" ht="12.75"/>
    <row r="1552" s="170" customFormat="1" ht="12.75"/>
    <row r="1553" s="170" customFormat="1" ht="12.75"/>
    <row r="1554" s="170" customFormat="1" ht="12.75"/>
    <row r="1555" s="170" customFormat="1" ht="12.75"/>
    <row r="1556" s="170" customFormat="1" ht="12.75"/>
    <row r="1557" s="170" customFormat="1" ht="12.75"/>
    <row r="1558" s="170" customFormat="1" ht="12.75"/>
    <row r="1559" s="170" customFormat="1" ht="12.75"/>
    <row r="1560" s="170" customFormat="1" ht="12.75"/>
    <row r="1561" s="170" customFormat="1" ht="12.75"/>
    <row r="1562" s="170" customFormat="1" ht="12.75"/>
    <row r="1563" s="170" customFormat="1" ht="12.75"/>
    <row r="1564" s="170" customFormat="1" ht="12.75"/>
    <row r="1565" s="170" customFormat="1" ht="12.75"/>
    <row r="1566" s="170" customFormat="1" ht="12.75"/>
    <row r="1567" s="170" customFormat="1" ht="12.75"/>
    <row r="1568" s="170" customFormat="1" ht="12.75"/>
    <row r="1569" s="170" customFormat="1" ht="12.75"/>
    <row r="1570" s="170" customFormat="1" ht="12.75"/>
    <row r="1571" s="170" customFormat="1" ht="12.75"/>
    <row r="1572" s="170" customFormat="1" ht="12.75"/>
    <row r="1573" s="170" customFormat="1" ht="12.75"/>
    <row r="1574" s="170" customFormat="1" ht="12.75"/>
    <row r="1575" s="170" customFormat="1" ht="12.75"/>
    <row r="1576" s="170" customFormat="1" ht="12.75"/>
    <row r="1577" s="170" customFormat="1" ht="12.75"/>
    <row r="1578" s="170" customFormat="1" ht="12.75"/>
    <row r="1579" s="170" customFormat="1" ht="12.75"/>
    <row r="1580" s="170" customFormat="1" ht="12.75"/>
    <row r="1581" s="170" customFormat="1" ht="12.75"/>
    <row r="1582" s="170" customFormat="1" ht="12.75"/>
    <row r="1583" s="170" customFormat="1" ht="12.75"/>
    <row r="1584" s="170" customFormat="1" ht="12.75"/>
    <row r="1585" s="170" customFormat="1" ht="12.75"/>
    <row r="1586" s="170" customFormat="1" ht="12.75"/>
    <row r="1587" s="170" customFormat="1" ht="12.75"/>
    <row r="1588" s="170" customFormat="1" ht="12.75"/>
    <row r="1589" s="170" customFormat="1" ht="12.75"/>
    <row r="1590" s="170" customFormat="1" ht="12.75"/>
    <row r="1591" s="170" customFormat="1" ht="12.75"/>
    <row r="1592" s="170" customFormat="1" ht="12.75"/>
    <row r="1593" s="170" customFormat="1" ht="12.75"/>
    <row r="1594" s="170" customFormat="1" ht="12.75"/>
    <row r="1595" s="170" customFormat="1" ht="12.75"/>
    <row r="1596" s="170" customFormat="1" ht="12.75"/>
    <row r="1597" s="170" customFormat="1" ht="12.75"/>
    <row r="1598" s="170" customFormat="1" ht="12.75"/>
    <row r="1599" s="170" customFormat="1" ht="12.75"/>
    <row r="1600" s="170" customFormat="1" ht="12.75"/>
    <row r="1601" s="170" customFormat="1" ht="12.75"/>
    <row r="1602" s="170" customFormat="1" ht="12.75"/>
    <row r="1603" s="170" customFormat="1" ht="12.75"/>
    <row r="1604" s="170" customFormat="1" ht="12.75"/>
    <row r="1605" s="170" customFormat="1" ht="12.75"/>
    <row r="1606" s="170" customFormat="1" ht="12.75"/>
    <row r="1607" s="170" customFormat="1" ht="12.75"/>
    <row r="1608" s="170" customFormat="1" ht="12.75"/>
    <row r="1609" s="170" customFormat="1" ht="12.75"/>
    <row r="1610" s="170" customFormat="1" ht="12.75"/>
    <row r="1611" s="170" customFormat="1" ht="12.75"/>
    <row r="1612" s="170" customFormat="1" ht="12.75"/>
    <row r="1613" s="170" customFormat="1" ht="12.75"/>
    <row r="1614" s="170" customFormat="1" ht="12.75"/>
    <row r="1615" s="170" customFormat="1" ht="12.75"/>
    <row r="1616" s="170" customFormat="1" ht="12.75"/>
    <row r="1617" s="170" customFormat="1" ht="12.75"/>
    <row r="1618" s="170" customFormat="1" ht="12.75"/>
    <row r="1619" s="170" customFormat="1" ht="12.75"/>
    <row r="1620" s="170" customFormat="1" ht="12.75"/>
    <row r="1621" s="170" customFormat="1" ht="12.75"/>
    <row r="1622" s="170" customFormat="1" ht="12.75"/>
    <row r="1623" s="170" customFormat="1" ht="12.75"/>
    <row r="1624" s="170" customFormat="1" ht="12.75"/>
    <row r="1625" s="170" customFormat="1" ht="12.75"/>
    <row r="1626" s="170" customFormat="1" ht="12.75"/>
    <row r="1627" s="170" customFormat="1" ht="12.75"/>
    <row r="1628" s="170" customFormat="1" ht="12.75"/>
    <row r="1629" s="170" customFormat="1" ht="12.75"/>
    <row r="1630" s="170" customFormat="1" ht="12.75"/>
    <row r="1631" s="170" customFormat="1" ht="12.75"/>
    <row r="1632" s="170" customFormat="1" ht="12.75"/>
    <row r="1633" s="170" customFormat="1" ht="12.75"/>
    <row r="1634" s="170" customFormat="1" ht="12.75"/>
    <row r="1635" s="170" customFormat="1" ht="12.75"/>
    <row r="1636" s="170" customFormat="1" ht="12.75"/>
    <row r="1637" s="170" customFormat="1" ht="12.75"/>
    <row r="1638" s="170" customFormat="1" ht="12.75"/>
    <row r="1639" s="170" customFormat="1" ht="12.75"/>
    <row r="1640" s="170" customFormat="1" ht="12.75"/>
    <row r="1641" s="170" customFormat="1" ht="12.75"/>
    <row r="1642" s="170" customFormat="1" ht="12.75"/>
    <row r="1643" s="170" customFormat="1" ht="12.75"/>
    <row r="1644" s="170" customFormat="1" ht="12.75"/>
    <row r="1645" s="170" customFormat="1" ht="12.75"/>
    <row r="1646" s="170" customFormat="1" ht="12.75"/>
    <row r="1647" s="170" customFormat="1" ht="12.75"/>
    <row r="1648" s="170" customFormat="1" ht="12.75"/>
    <row r="1649" s="170" customFormat="1" ht="12.75"/>
    <row r="1650" s="170" customFormat="1" ht="12.75"/>
    <row r="1651" s="170" customFormat="1" ht="12.75"/>
    <row r="1652" s="170" customFormat="1" ht="12.75"/>
    <row r="1653" s="170" customFormat="1" ht="12.75"/>
    <row r="1654" s="170" customFormat="1" ht="12.75"/>
    <row r="1655" s="170" customFormat="1" ht="12.75"/>
    <row r="1656" s="170" customFormat="1" ht="12.75"/>
    <row r="1657" s="170" customFormat="1" ht="12.75"/>
    <row r="1658" s="170" customFormat="1" ht="12.75"/>
    <row r="1659" s="170" customFormat="1" ht="12.75"/>
    <row r="1660" s="170" customFormat="1" ht="12.75"/>
    <row r="1661" s="170" customFormat="1" ht="12.75"/>
    <row r="1662" s="170" customFormat="1" ht="12.75"/>
    <row r="1663" s="170" customFormat="1" ht="12.75"/>
    <row r="1664" s="170" customFormat="1" ht="12.75"/>
    <row r="1665" s="170" customFormat="1" ht="12.75"/>
    <row r="1666" s="170" customFormat="1" ht="12.75"/>
    <row r="1667" s="170" customFormat="1" ht="12.75"/>
    <row r="1668" s="170" customFormat="1" ht="12.75"/>
    <row r="1669" s="170" customFormat="1" ht="12.75"/>
    <row r="1670" s="170" customFormat="1" ht="12.75"/>
    <row r="1671" s="170" customFormat="1" ht="12.75"/>
    <row r="1672" s="170" customFormat="1" ht="12.75"/>
    <row r="1673" s="170" customFormat="1" ht="12.75"/>
    <row r="1674" s="170" customFormat="1" ht="12.75"/>
    <row r="1675" s="170" customFormat="1" ht="12.75"/>
    <row r="1676" s="170" customFormat="1" ht="12.75"/>
    <row r="1677" s="170" customFormat="1" ht="12.75"/>
    <row r="1678" s="170" customFormat="1" ht="12.75"/>
    <row r="1679" s="170" customFormat="1" ht="12.75"/>
    <row r="1680" s="170" customFormat="1" ht="12.75"/>
    <row r="1681" s="170" customFormat="1" ht="12.75"/>
    <row r="1682" s="170" customFormat="1" ht="12.75"/>
    <row r="1683" s="170" customFormat="1" ht="12.75"/>
    <row r="1684" s="170" customFormat="1" ht="12.75"/>
    <row r="1685" s="170" customFormat="1" ht="12.75"/>
    <row r="1686" s="170" customFormat="1" ht="12.75"/>
    <row r="1687" s="170" customFormat="1" ht="12.75"/>
    <row r="1688" s="170" customFormat="1" ht="12.75"/>
    <row r="1689" s="170" customFormat="1" ht="12.75"/>
    <row r="1690" s="170" customFormat="1" ht="12.75"/>
    <row r="1691" s="170" customFormat="1" ht="12.75"/>
    <row r="1692" s="170" customFormat="1" ht="12.75"/>
    <row r="1693" s="170" customFormat="1" ht="12.75"/>
    <row r="1694" s="170" customFormat="1" ht="12.75"/>
    <row r="1695" s="170" customFormat="1" ht="12.75"/>
    <row r="1696" s="170" customFormat="1" ht="12.75"/>
    <row r="1697" s="170" customFormat="1" ht="12.75"/>
    <row r="1698" s="170" customFormat="1" ht="12.75"/>
    <row r="1699" s="170" customFormat="1" ht="12.75"/>
    <row r="1700" s="170" customFormat="1" ht="12.75"/>
    <row r="1701" s="170" customFormat="1" ht="12.75"/>
    <row r="1702" s="170" customFormat="1" ht="12.75"/>
    <row r="1703" s="170" customFormat="1" ht="12.75"/>
    <row r="1704" s="170" customFormat="1" ht="12.75"/>
    <row r="1705" s="170" customFormat="1" ht="12.75"/>
    <row r="1706" s="170" customFormat="1" ht="12.75"/>
    <row r="1707" s="170" customFormat="1" ht="12.75"/>
    <row r="1708" s="170" customFormat="1" ht="12.75"/>
    <row r="1709" s="170" customFormat="1" ht="12.75"/>
    <row r="1710" s="170" customFormat="1" ht="12.75"/>
    <row r="1711" s="170" customFormat="1" ht="12.75"/>
    <row r="1712" s="170" customFormat="1" ht="12.75"/>
    <row r="1713" s="170" customFormat="1" ht="12.75"/>
    <row r="1714" s="170" customFormat="1" ht="12.75"/>
    <row r="1715" s="170" customFormat="1" ht="12.75"/>
    <row r="1716" s="170" customFormat="1" ht="12.75"/>
    <row r="1717" s="170" customFormat="1" ht="12.75"/>
    <row r="1718" s="170" customFormat="1" ht="12.75"/>
    <row r="1719" s="170" customFormat="1" ht="12.75"/>
    <row r="1720" s="170" customFormat="1" ht="12.75"/>
    <row r="1721" s="170" customFormat="1" ht="12.75"/>
    <row r="1722" s="170" customFormat="1" ht="12.75"/>
    <row r="1723" s="170" customFormat="1" ht="12.75"/>
    <row r="1724" s="170" customFormat="1" ht="12.75"/>
    <row r="1725" s="170" customFormat="1" ht="12.75"/>
    <row r="1726" s="170" customFormat="1" ht="12.75"/>
    <row r="1727" s="170" customFormat="1" ht="12.75"/>
    <row r="1728" s="170" customFormat="1" ht="12.75"/>
    <row r="1729" s="170" customFormat="1" ht="12.75"/>
    <row r="1730" s="170" customFormat="1" ht="12.75"/>
    <row r="1731" s="170" customFormat="1" ht="12.75"/>
    <row r="1732" s="170" customFormat="1" ht="12.75"/>
    <row r="1733" s="170" customFormat="1" ht="12.75"/>
    <row r="1734" s="170" customFormat="1" ht="12.75"/>
    <row r="1735" s="170" customFormat="1" ht="12.75"/>
    <row r="1736" s="170" customFormat="1" ht="12.75"/>
    <row r="1737" s="170" customFormat="1" ht="12.75"/>
    <row r="1738" s="170" customFormat="1" ht="12.75"/>
    <row r="1739" s="170" customFormat="1" ht="12.75"/>
    <row r="1740" s="170" customFormat="1" ht="12.75"/>
    <row r="1741" s="170" customFormat="1" ht="12.75"/>
    <row r="1742" s="170" customFormat="1" ht="12.75"/>
    <row r="1743" s="170" customFormat="1" ht="12.75"/>
    <row r="1744" s="170" customFormat="1" ht="12.75"/>
    <row r="1745" s="170" customFormat="1" ht="12.75"/>
    <row r="1746" s="170" customFormat="1" ht="12.75"/>
    <row r="1747" s="170" customFormat="1" ht="12.75"/>
    <row r="1748" s="170" customFormat="1" ht="12.75"/>
    <row r="1749" s="170" customFormat="1" ht="12.75"/>
    <row r="1750" s="170" customFormat="1" ht="12.75"/>
    <row r="1751" s="170" customFormat="1" ht="12.75"/>
    <row r="1752" s="170" customFormat="1" ht="12.75"/>
    <row r="1753" s="170" customFormat="1" ht="12.75"/>
    <row r="1754" s="170" customFormat="1" ht="12.75"/>
    <row r="1755" s="170" customFormat="1" ht="12.75"/>
    <row r="1756" s="170" customFormat="1" ht="12.75"/>
    <row r="1757" s="170" customFormat="1" ht="12.75"/>
    <row r="1758" s="170" customFormat="1" ht="12.75"/>
    <row r="1759" s="170" customFormat="1" ht="12.75"/>
    <row r="1760" s="170" customFormat="1" ht="12.75"/>
    <row r="1761" s="170" customFormat="1" ht="12.75"/>
    <row r="1762" s="170" customFormat="1" ht="12.75"/>
    <row r="1763" s="170" customFormat="1" ht="12.75"/>
    <row r="1764" s="170" customFormat="1" ht="12.75"/>
    <row r="1765" s="170" customFormat="1" ht="12.75"/>
    <row r="1766" s="170" customFormat="1" ht="12.75"/>
    <row r="1767" s="170" customFormat="1" ht="12.75"/>
    <row r="1768" s="170" customFormat="1" ht="12.75"/>
    <row r="1769" s="170" customFormat="1" ht="12.75"/>
    <row r="1770" s="170" customFormat="1" ht="12.75"/>
    <row r="1771" s="170" customFormat="1" ht="12.75"/>
    <row r="1772" s="170" customFormat="1" ht="12.75"/>
    <row r="1773" s="170" customFormat="1" ht="12.75"/>
    <row r="1774" s="170" customFormat="1" ht="12.75"/>
    <row r="1775" s="170" customFormat="1" ht="12.75"/>
    <row r="1776" s="170" customFormat="1" ht="12.75"/>
    <row r="1777" s="170" customFormat="1" ht="12.75"/>
    <row r="1778" s="170" customFormat="1" ht="12.75"/>
    <row r="1779" s="170" customFormat="1" ht="12.75"/>
    <row r="1780" s="170" customFormat="1" ht="12.75"/>
    <row r="1781" s="170" customFormat="1" ht="12.75"/>
    <row r="1782" s="170" customFormat="1" ht="12.75"/>
    <row r="1783" s="170" customFormat="1" ht="12.75"/>
    <row r="1784" s="170" customFormat="1" ht="12.75"/>
    <row r="1785" s="170" customFormat="1" ht="12.75"/>
    <row r="1786" s="170" customFormat="1" ht="12.75"/>
    <row r="1787" s="170" customFormat="1" ht="12.75"/>
    <row r="1788" s="170" customFormat="1" ht="12.75"/>
    <row r="1789" s="170" customFormat="1" ht="12.75"/>
    <row r="1790" s="170" customFormat="1" ht="12.75"/>
    <row r="1791" s="170" customFormat="1" ht="12.75"/>
    <row r="1792" s="170" customFormat="1" ht="12.75"/>
    <row r="1793" s="170" customFormat="1" ht="12.75"/>
    <row r="1794" s="170" customFormat="1" ht="12.75"/>
    <row r="1795" s="170" customFormat="1" ht="12.75"/>
    <row r="1796" s="170" customFormat="1" ht="12.75"/>
    <row r="1797" s="170" customFormat="1" ht="12.75"/>
    <row r="1798" s="170" customFormat="1" ht="12.75"/>
    <row r="1799" s="170" customFormat="1" ht="12.75"/>
    <row r="1800" s="170" customFormat="1" ht="12.75"/>
    <row r="1801" s="170" customFormat="1" ht="12.75"/>
    <row r="1802" s="170" customFormat="1" ht="12.75"/>
    <row r="1803" s="170" customFormat="1" ht="12.75"/>
    <row r="1804" s="170" customFormat="1" ht="12.75"/>
    <row r="1805" s="170" customFormat="1" ht="12.75"/>
    <row r="1806" s="170" customFormat="1" ht="12.75"/>
    <row r="1807" s="170" customFormat="1" ht="12.75"/>
    <row r="1808" s="170" customFormat="1" ht="12.75"/>
    <row r="1809" s="170" customFormat="1" ht="12.75"/>
    <row r="1810" s="170" customFormat="1" ht="12.75"/>
    <row r="1811" s="170" customFormat="1" ht="12.75"/>
    <row r="1812" s="170" customFormat="1" ht="12.75"/>
    <row r="1813" s="170" customFormat="1" ht="12.75"/>
    <row r="1814" s="170" customFormat="1" ht="12.75"/>
    <row r="1815" s="170" customFormat="1" ht="12.75"/>
    <row r="1816" s="170" customFormat="1" ht="12.75"/>
    <row r="1817" s="170" customFormat="1" ht="12.75"/>
    <row r="1818" s="170" customFormat="1" ht="12.75"/>
    <row r="1819" s="170" customFormat="1" ht="12.75"/>
    <row r="1820" s="170" customFormat="1" ht="12.75"/>
    <row r="1821" s="170" customFormat="1" ht="12.75"/>
    <row r="1822" s="170" customFormat="1" ht="12.75"/>
    <row r="1823" s="170" customFormat="1" ht="12.75"/>
    <row r="1824" s="170" customFormat="1" ht="12.75"/>
    <row r="1825" s="170" customFormat="1" ht="12.75"/>
    <row r="1826" s="170" customFormat="1" ht="12.75"/>
    <row r="1827" s="170" customFormat="1" ht="12.75"/>
    <row r="1828" s="170" customFormat="1" ht="12.75"/>
    <row r="1829" s="170" customFormat="1" ht="12.75"/>
    <row r="1830" s="170" customFormat="1" ht="12.75"/>
    <row r="1831" s="170" customFormat="1" ht="12.75"/>
    <row r="1832" s="170" customFormat="1" ht="12.75"/>
    <row r="1833" s="170" customFormat="1" ht="12.75"/>
    <row r="1834" s="170" customFormat="1" ht="12.75"/>
    <row r="1835" s="170" customFormat="1" ht="12.75"/>
    <row r="1836" s="170" customFormat="1" ht="12.75"/>
    <row r="1837" s="170" customFormat="1" ht="12.75"/>
    <row r="1838" s="170" customFormat="1" ht="12.75"/>
    <row r="1839" s="170" customFormat="1" ht="12.75"/>
    <row r="1840" s="170" customFormat="1" ht="12.75"/>
    <row r="1841" s="170" customFormat="1" ht="12.75"/>
    <row r="1842" s="170" customFormat="1" ht="12.75"/>
    <row r="1843" s="170" customFormat="1" ht="12.75"/>
    <row r="1844" s="170" customFormat="1" ht="12.75"/>
    <row r="1845" s="170" customFormat="1" ht="12.75"/>
    <row r="1846" s="170" customFormat="1" ht="12.75"/>
    <row r="1847" s="170" customFormat="1" ht="12.75"/>
    <row r="1848" s="170" customFormat="1" ht="12.75"/>
    <row r="1849" s="170" customFormat="1" ht="12.75"/>
    <row r="1850" s="170" customFormat="1" ht="12.75"/>
    <row r="1851" s="170" customFormat="1" ht="12.75"/>
    <row r="1852" s="170" customFormat="1" ht="12.75"/>
    <row r="1853" s="170" customFormat="1" ht="12.75"/>
    <row r="1854" s="170" customFormat="1" ht="12.75"/>
    <row r="1855" s="170" customFormat="1" ht="12.75"/>
    <row r="1856" s="170" customFormat="1" ht="12.75"/>
    <row r="1857" s="170" customFormat="1" ht="12.75"/>
    <row r="1858" s="170" customFormat="1" ht="12.75"/>
    <row r="1859" s="170" customFormat="1" ht="12.75"/>
    <row r="1860" s="170" customFormat="1" ht="12.75"/>
    <row r="1861" s="170" customFormat="1" ht="12.75"/>
    <row r="1862" s="170" customFormat="1" ht="12.75"/>
    <row r="1863" s="170" customFormat="1" ht="12.75"/>
    <row r="1864" s="170" customFormat="1" ht="12.75"/>
    <row r="1865" s="170" customFormat="1" ht="12.75"/>
    <row r="1866" s="170" customFormat="1" ht="12.75"/>
    <row r="1867" s="170" customFormat="1" ht="12.75"/>
    <row r="1868" s="170" customFormat="1" ht="12.75"/>
    <row r="1869" s="170" customFormat="1" ht="12.75"/>
    <row r="1870" s="170" customFormat="1" ht="12.75"/>
    <row r="1871" s="170" customFormat="1" ht="12.75"/>
    <row r="1872" s="170" customFormat="1" ht="12.75"/>
    <row r="1873" s="170" customFormat="1" ht="12.75"/>
    <row r="1874" s="170" customFormat="1" ht="12.75"/>
    <row r="1875" s="170" customFormat="1" ht="12.75"/>
    <row r="1876" s="170" customFormat="1" ht="12.75"/>
    <row r="1877" s="170" customFormat="1" ht="12.75"/>
    <row r="1878" s="170" customFormat="1" ht="12.75"/>
    <row r="1879" s="170" customFormat="1" ht="12.75"/>
    <row r="1880" s="170" customFormat="1" ht="12.75"/>
    <row r="1881" s="170" customFormat="1" ht="12.75"/>
    <row r="1882" s="170" customFormat="1" ht="12.75"/>
    <row r="1883" s="170" customFormat="1" ht="12.75"/>
    <row r="1884" s="170" customFormat="1" ht="12.75"/>
    <row r="1885" s="170" customFormat="1" ht="12.75"/>
    <row r="1886" s="170" customFormat="1" ht="12.75"/>
    <row r="1887" s="170" customFormat="1" ht="12.75"/>
    <row r="1888" s="170" customFormat="1" ht="12.75"/>
    <row r="1889" s="170" customFormat="1" ht="12.75"/>
    <row r="1890" s="170" customFormat="1" ht="12.75"/>
    <row r="1891" s="170" customFormat="1" ht="12.75"/>
    <row r="1892" s="170" customFormat="1" ht="12.75"/>
    <row r="1893" s="170" customFormat="1" ht="12.75"/>
    <row r="1894" s="170" customFormat="1" ht="12.75"/>
    <row r="1895" s="170" customFormat="1" ht="12.75"/>
    <row r="1896" s="170" customFormat="1" ht="12.75"/>
    <row r="1897" s="170" customFormat="1" ht="12.75"/>
    <row r="1898" s="170" customFormat="1" ht="12.75"/>
    <row r="1899" s="170" customFormat="1" ht="12.75"/>
    <row r="1900" s="170" customFormat="1" ht="12.75"/>
    <row r="1901" s="170" customFormat="1" ht="12.75"/>
    <row r="1902" s="170" customFormat="1" ht="12.75"/>
    <row r="1903" s="170" customFormat="1" ht="12.75"/>
    <row r="1904" s="170" customFormat="1" ht="12.75"/>
    <row r="1905" s="170" customFormat="1" ht="12.75"/>
    <row r="1906" s="170" customFormat="1" ht="12.75"/>
    <row r="1907" s="170" customFormat="1" ht="12.75"/>
    <row r="1908" s="170" customFormat="1" ht="12.75"/>
    <row r="1909" s="170" customFormat="1" ht="12.75"/>
    <row r="1910" s="170" customFormat="1" ht="12.75"/>
    <row r="1911" s="170" customFormat="1" ht="12.75"/>
    <row r="1912" s="170" customFormat="1" ht="12.75"/>
    <row r="1913" s="170" customFormat="1" ht="12.75"/>
    <row r="1914" s="170" customFormat="1" ht="12.75"/>
    <row r="1915" s="170" customFormat="1" ht="12.75"/>
    <row r="1916" s="170" customFormat="1" ht="12.75"/>
    <row r="1917" s="170" customFormat="1" ht="12.75"/>
    <row r="1918" s="170" customFormat="1" ht="12.75"/>
    <row r="1919" s="170" customFormat="1" ht="12.75"/>
    <row r="1920" s="170" customFormat="1" ht="12.75"/>
    <row r="1921" s="170" customFormat="1" ht="12.75"/>
    <row r="1922" s="170" customFormat="1" ht="12.75"/>
    <row r="1923" s="170" customFormat="1" ht="12.75"/>
    <row r="1924" s="170" customFormat="1" ht="12.75"/>
    <row r="1925" s="170" customFormat="1" ht="12.75"/>
    <row r="1926" s="170" customFormat="1" ht="12.75"/>
    <row r="1927" s="170" customFormat="1" ht="12.75"/>
    <row r="1928" s="170" customFormat="1" ht="12.75"/>
    <row r="1929" s="170" customFormat="1" ht="12.75"/>
    <row r="1930" s="170" customFormat="1" ht="12.75"/>
    <row r="1931" s="170" customFormat="1" ht="12.75"/>
    <row r="1932" s="170" customFormat="1" ht="12.75"/>
    <row r="1933" s="170" customFormat="1" ht="12.75"/>
    <row r="1934" s="170" customFormat="1" ht="12.75"/>
    <row r="1935" s="170" customFormat="1" ht="12.75"/>
    <row r="1936" s="170" customFormat="1" ht="12.75"/>
    <row r="1937" s="170" customFormat="1" ht="12.75"/>
    <row r="1938" s="170" customFormat="1" ht="12.75"/>
    <row r="1939" s="170" customFormat="1" ht="12.75"/>
    <row r="1940" s="170" customFormat="1" ht="12.75"/>
    <row r="1941" s="170" customFormat="1" ht="12.75"/>
    <row r="1942" s="170" customFormat="1" ht="12.75"/>
    <row r="1943" s="170" customFormat="1" ht="12.75"/>
    <row r="1944" s="170" customFormat="1" ht="12.75"/>
    <row r="1945" s="170" customFormat="1" ht="12.75"/>
    <row r="1946" s="170" customFormat="1" ht="12.75"/>
    <row r="1947" s="170" customFormat="1" ht="12.75"/>
    <row r="1948" s="170" customFormat="1" ht="12.75"/>
    <row r="1949" s="170" customFormat="1" ht="12.75"/>
    <row r="1950" s="170" customFormat="1" ht="12.75"/>
    <row r="1951" s="170" customFormat="1" ht="12.75"/>
    <row r="1952" s="170" customFormat="1" ht="12.75"/>
    <row r="1953" s="170" customFormat="1" ht="12.75"/>
    <row r="1954" s="170" customFormat="1" ht="12.75"/>
    <row r="1955" s="170" customFormat="1" ht="12.75"/>
    <row r="1956" s="170" customFormat="1" ht="12.75"/>
    <row r="1957" s="170" customFormat="1" ht="12.75"/>
    <row r="1958" s="170" customFormat="1" ht="12.75"/>
    <row r="1959" s="170" customFormat="1" ht="12.75"/>
    <row r="1960" s="170" customFormat="1" ht="12.75"/>
    <row r="1961" s="170" customFormat="1" ht="12.75"/>
    <row r="1962" s="170" customFormat="1" ht="12.75"/>
    <row r="1963" s="170" customFormat="1" ht="12.75"/>
    <row r="1964" s="170" customFormat="1" ht="12.75"/>
    <row r="1965" s="170" customFormat="1" ht="12.75"/>
    <row r="1966" s="170" customFormat="1" ht="12.75"/>
    <row r="1967" s="170" customFormat="1" ht="12.75"/>
    <row r="1968" s="170" customFormat="1" ht="12.75"/>
    <row r="1969" s="170" customFormat="1" ht="12.75"/>
    <row r="1970" s="170" customFormat="1" ht="12.75"/>
    <row r="1971" s="170" customFormat="1" ht="12.75"/>
    <row r="1972" s="170" customFormat="1" ht="12.75"/>
    <row r="1973" s="170" customFormat="1" ht="12.75"/>
    <row r="1974" s="170" customFormat="1" ht="12.75"/>
    <row r="1975" s="170" customFormat="1" ht="12.75"/>
    <row r="1976" s="170" customFormat="1" ht="12.75"/>
    <row r="1977" s="170" customFormat="1" ht="12.75"/>
    <row r="1978" s="170" customFormat="1" ht="12.75"/>
    <row r="1979" s="170" customFormat="1" ht="12.75"/>
    <row r="1980" s="170" customFormat="1" ht="12.75"/>
    <row r="1981" s="170" customFormat="1" ht="12.75"/>
    <row r="1982" s="170" customFormat="1" ht="12.75"/>
    <row r="1983" s="170" customFormat="1" ht="12.75"/>
    <row r="1984" s="170" customFormat="1" ht="12.75"/>
    <row r="1985" s="170" customFormat="1" ht="12.75"/>
    <row r="1986" s="170" customFormat="1" ht="12.75"/>
    <row r="1987" s="170" customFormat="1" ht="12.75"/>
    <row r="1988" s="170" customFormat="1" ht="12.75"/>
    <row r="1989" s="170" customFormat="1" ht="12.75"/>
    <row r="1990" s="170" customFormat="1" ht="12.75"/>
    <row r="1991" s="170" customFormat="1" ht="12.75"/>
    <row r="1992" s="170" customFormat="1" ht="12.75"/>
    <row r="1993" s="170" customFormat="1" ht="12.75"/>
    <row r="1994" s="170" customFormat="1" ht="12.75"/>
    <row r="1995" s="170" customFormat="1" ht="12.75"/>
    <row r="1996" s="170" customFormat="1" ht="12.75"/>
    <row r="1997" s="170" customFormat="1" ht="12.75"/>
    <row r="1998" s="170" customFormat="1" ht="12.75"/>
    <row r="1999" s="170" customFormat="1" ht="12.75"/>
    <row r="2000" s="170" customFormat="1" ht="12.75"/>
    <row r="2001" s="170" customFormat="1" ht="12.75"/>
    <row r="2002" s="170" customFormat="1" ht="12.75"/>
    <row r="2003" s="170" customFormat="1" ht="12.75"/>
    <row r="2004" s="170" customFormat="1" ht="12.75"/>
    <row r="2005" s="170" customFormat="1" ht="12.75"/>
    <row r="2006" s="170" customFormat="1" ht="12.75"/>
    <row r="2007" s="170" customFormat="1" ht="12.75"/>
    <row r="2008" s="170" customFormat="1" ht="12.75"/>
    <row r="2009" s="170" customFormat="1" ht="12.75"/>
    <row r="2010" s="170" customFormat="1" ht="12.75"/>
    <row r="2011" s="170" customFormat="1" ht="12.75"/>
    <row r="2012" s="170" customFormat="1" ht="12.75"/>
    <row r="2013" s="170" customFormat="1" ht="12.75"/>
    <row r="2014" s="170" customFormat="1" ht="12.75"/>
    <row r="2015" s="170" customFormat="1" ht="12.75"/>
    <row r="2016" s="170" customFormat="1" ht="12.75"/>
    <row r="2017" s="170" customFormat="1" ht="12.75"/>
    <row r="2018" s="170" customFormat="1" ht="12.75"/>
    <row r="2019" s="170" customFormat="1" ht="12.75"/>
    <row r="2020" s="170" customFormat="1" ht="12.75"/>
    <row r="2021" s="170" customFormat="1" ht="12.75"/>
    <row r="2022" s="170" customFormat="1" ht="12.75"/>
    <row r="2023" s="170" customFormat="1" ht="12.75"/>
    <row r="2024" s="170" customFormat="1" ht="12.75"/>
    <row r="2025" s="170" customFormat="1" ht="12.75"/>
    <row r="2026" s="170" customFormat="1" ht="12.75"/>
    <row r="2027" s="170" customFormat="1" ht="12.75"/>
    <row r="2028" s="170" customFormat="1" ht="12.75"/>
    <row r="2029" s="170" customFormat="1" ht="12.75"/>
    <row r="2030" s="170" customFormat="1" ht="12.75"/>
    <row r="2031" s="170" customFormat="1" ht="12.75"/>
    <row r="2032" s="170" customFormat="1" ht="12.75"/>
    <row r="2033" s="170" customFormat="1" ht="12.75"/>
    <row r="2034" s="170" customFormat="1" ht="12.75"/>
    <row r="2035" s="170" customFormat="1" ht="12.75"/>
    <row r="2036" s="170" customFormat="1" ht="12.75"/>
    <row r="2037" s="170" customFormat="1" ht="12.75"/>
    <row r="2038" s="170" customFormat="1" ht="12.75"/>
    <row r="2039" s="170" customFormat="1" ht="12.75"/>
    <row r="2040" s="170" customFormat="1" ht="12.75"/>
    <row r="2041" s="170" customFormat="1" ht="12.75"/>
    <row r="2042" s="170" customFormat="1" ht="12.75"/>
    <row r="2043" s="170" customFormat="1" ht="12.75"/>
    <row r="2044" s="170" customFormat="1" ht="12.75"/>
    <row r="2045" s="170" customFormat="1" ht="12.75"/>
    <row r="2046" s="170" customFormat="1" ht="12.75"/>
    <row r="2047" s="170" customFormat="1" ht="12.75"/>
    <row r="2048" s="170" customFormat="1" ht="12.75"/>
    <row r="2049" s="170" customFormat="1" ht="12.75"/>
    <row r="2050" s="170" customFormat="1" ht="12.75"/>
    <row r="2051" s="170" customFormat="1" ht="12.75"/>
    <row r="2052" s="170" customFormat="1" ht="12.75"/>
    <row r="2053" s="170" customFormat="1" ht="12.75"/>
    <row r="2054" s="170" customFormat="1" ht="12.75"/>
    <row r="2055" s="170" customFormat="1" ht="12.75"/>
    <row r="2056" s="170" customFormat="1" ht="12.75"/>
    <row r="2057" s="170" customFormat="1" ht="12.75"/>
    <row r="2058" s="170" customFormat="1" ht="12.75"/>
    <row r="2059" s="170" customFormat="1" ht="12.75"/>
    <row r="2060" s="170" customFormat="1" ht="12.75"/>
    <row r="2061" s="170" customFormat="1" ht="12.75"/>
    <row r="2062" s="170" customFormat="1" ht="12.75"/>
    <row r="2063" s="170" customFormat="1" ht="12.75"/>
    <row r="2064" s="170" customFormat="1" ht="12.75"/>
    <row r="2065" s="170" customFormat="1" ht="12.75"/>
    <row r="2066" s="170" customFormat="1" ht="12.75"/>
    <row r="2067" s="170" customFormat="1" ht="12.75"/>
    <row r="2068" s="170" customFormat="1" ht="12.75"/>
    <row r="2069" s="170" customFormat="1" ht="12.75"/>
    <row r="2070" s="170" customFormat="1" ht="12.75"/>
    <row r="2071" s="170" customFormat="1" ht="12.75"/>
    <row r="2072" s="170" customFormat="1" ht="12.75"/>
    <row r="2073" s="170" customFormat="1" ht="12.75"/>
    <row r="2074" s="170" customFormat="1" ht="12.75"/>
    <row r="2075" s="170" customFormat="1" ht="12.75"/>
    <row r="2076" s="170" customFormat="1" ht="12.75"/>
    <row r="2077" s="170" customFormat="1" ht="12.75"/>
    <row r="2078" s="170" customFormat="1" ht="12.75"/>
    <row r="2079" s="170" customFormat="1" ht="12.75"/>
    <row r="2080" s="170" customFormat="1" ht="12.75"/>
    <row r="2081" s="170" customFormat="1" ht="12.75"/>
    <row r="2082" s="170" customFormat="1" ht="12.75"/>
    <row r="2083" s="170" customFormat="1" ht="12.75"/>
    <row r="2084" s="170" customFormat="1" ht="12.75"/>
    <row r="2085" s="170" customFormat="1" ht="12.75"/>
    <row r="2086" s="170" customFormat="1" ht="12.75"/>
    <row r="2087" s="170" customFormat="1" ht="12.75"/>
    <row r="2088" s="170" customFormat="1" ht="12.75"/>
    <row r="2089" s="170" customFormat="1" ht="12.75"/>
    <row r="2090" s="170" customFormat="1" ht="12.75"/>
    <row r="2091" s="170" customFormat="1" ht="12.75"/>
    <row r="2092" s="170" customFormat="1" ht="12.75"/>
    <row r="2093" s="170" customFormat="1" ht="12.75"/>
    <row r="2094" s="170" customFormat="1" ht="12.75"/>
    <row r="2095" s="170" customFormat="1" ht="12.75"/>
    <row r="2096" s="170" customFormat="1" ht="12.75"/>
    <row r="2097" s="170" customFormat="1" ht="12.75"/>
    <row r="2098" s="170" customFormat="1" ht="12.75"/>
    <row r="2099" s="170" customFormat="1" ht="12.75"/>
    <row r="2100" s="170" customFormat="1" ht="12.75"/>
    <row r="2101" s="170" customFormat="1" ht="12.75"/>
    <row r="2102" s="170" customFormat="1" ht="12.75"/>
    <row r="2103" s="170" customFormat="1" ht="12.75"/>
    <row r="2104" s="170" customFormat="1" ht="12.75"/>
    <row r="2105" s="170" customFormat="1" ht="12.75"/>
    <row r="2106" s="170" customFormat="1" ht="12.75"/>
    <row r="2107" s="170" customFormat="1" ht="12.75"/>
    <row r="2108" s="170" customFormat="1" ht="12.75"/>
    <row r="2109" s="170" customFormat="1" ht="12.75"/>
    <row r="2110" s="170" customFormat="1" ht="12.75"/>
    <row r="2111" s="170" customFormat="1" ht="12.75"/>
    <row r="2112" s="170" customFormat="1" ht="12.75"/>
    <row r="2113" s="170" customFormat="1" ht="12.75"/>
    <row r="2114" s="170" customFormat="1" ht="12.75"/>
    <row r="2115" s="170" customFormat="1" ht="12.75"/>
    <row r="2116" s="170" customFormat="1" ht="12.75"/>
    <row r="2117" s="170" customFormat="1" ht="12.75"/>
    <row r="2118" s="170" customFormat="1" ht="12.75"/>
    <row r="2119" s="170" customFormat="1" ht="12.75"/>
    <row r="2120" s="170" customFormat="1" ht="12.75"/>
    <row r="2121" s="170" customFormat="1" ht="12.75"/>
    <row r="2122" s="170" customFormat="1" ht="12.75"/>
    <row r="2123" s="170" customFormat="1" ht="12.75"/>
    <row r="2124" s="170" customFormat="1" ht="12.75"/>
    <row r="2125" s="170" customFormat="1" ht="12.75"/>
    <row r="2126" s="170" customFormat="1" ht="12.75"/>
    <row r="2127" s="170" customFormat="1" ht="12.75"/>
    <row r="2128" s="170" customFormat="1" ht="12.75"/>
    <row r="2129" s="170" customFormat="1" ht="12.75"/>
    <row r="2130" s="170" customFormat="1" ht="12.75"/>
    <row r="2131" s="170" customFormat="1" ht="12.75"/>
    <row r="2132" s="170" customFormat="1" ht="12.75"/>
    <row r="2133" s="170" customFormat="1" ht="12.75"/>
    <row r="2134" s="170" customFormat="1" ht="12.75"/>
    <row r="2135" s="170" customFormat="1" ht="12.75"/>
    <row r="2136" s="170" customFormat="1" ht="12.75"/>
    <row r="2137" s="170" customFormat="1" ht="12.75"/>
    <row r="2138" s="170" customFormat="1" ht="12.75"/>
    <row r="2139" s="170" customFormat="1" ht="12.75"/>
    <row r="2140" s="170" customFormat="1" ht="12.75"/>
    <row r="2141" s="170" customFormat="1" ht="12.75"/>
    <row r="2142" s="170" customFormat="1" ht="12.75"/>
    <row r="2143" s="170" customFormat="1" ht="12.75"/>
    <row r="2144" s="170" customFormat="1" ht="12.75"/>
    <row r="2145" s="170" customFormat="1" ht="12.75"/>
    <row r="2146" s="170" customFormat="1" ht="12.75"/>
    <row r="2147" s="170" customFormat="1" ht="12.75"/>
    <row r="2148" s="170" customFormat="1" ht="12.75"/>
    <row r="2149" s="170" customFormat="1" ht="12.75"/>
    <row r="2150" s="170" customFormat="1" ht="12.75"/>
    <row r="2151" s="170" customFormat="1" ht="12.75"/>
    <row r="2152" s="170" customFormat="1" ht="12.75"/>
    <row r="2153" s="170" customFormat="1" ht="12.75"/>
    <row r="2154" s="170" customFormat="1" ht="12.75"/>
    <row r="2155" s="170" customFormat="1" ht="12.75"/>
    <row r="2156" s="170" customFormat="1" ht="12.75"/>
    <row r="2157" s="170" customFormat="1" ht="12.75"/>
    <row r="2158" s="170" customFormat="1" ht="12.75"/>
    <row r="2159" s="170" customFormat="1" ht="12.75"/>
    <row r="2160" s="170" customFormat="1" ht="12.75"/>
    <row r="2161" s="170" customFormat="1" ht="12.75"/>
    <row r="2162" s="170" customFormat="1" ht="12.75"/>
    <row r="2163" s="170" customFormat="1" ht="12.75"/>
    <row r="2164" s="170" customFormat="1" ht="12.75"/>
    <row r="2165" s="170" customFormat="1" ht="12.75"/>
    <row r="2166" s="170" customFormat="1" ht="12.75"/>
    <row r="2167" s="170" customFormat="1" ht="12.75"/>
    <row r="2168" s="170" customFormat="1" ht="12.75"/>
    <row r="2169" s="170" customFormat="1" ht="12.75"/>
    <row r="2170" s="170" customFormat="1" ht="12.75"/>
    <row r="2171" s="170" customFormat="1" ht="12.75"/>
    <row r="2172" s="170" customFormat="1" ht="12.75"/>
    <row r="2173" s="170" customFormat="1" ht="12.75"/>
    <row r="2174" s="170" customFormat="1" ht="12.75"/>
    <row r="2175" s="170" customFormat="1" ht="12.75"/>
    <row r="2176" s="170" customFormat="1" ht="12.75"/>
    <row r="2177" s="170" customFormat="1" ht="12.75"/>
    <row r="2178" s="170" customFormat="1" ht="12.75"/>
    <row r="2179" s="170" customFormat="1" ht="12.75"/>
    <row r="2180" s="170" customFormat="1" ht="12.75"/>
    <row r="2181" s="170" customFormat="1" ht="12.75"/>
    <row r="2182" s="170" customFormat="1" ht="12.75"/>
    <row r="2183" s="170" customFormat="1" ht="12.75"/>
    <row r="2184" s="170" customFormat="1" ht="12.75"/>
    <row r="2185" s="170" customFormat="1" ht="12.75"/>
    <row r="2186" s="170" customFormat="1" ht="12.75"/>
    <row r="2187" s="170" customFormat="1" ht="12.75"/>
    <row r="2188" s="170" customFormat="1" ht="12.75"/>
    <row r="2189" s="170" customFormat="1" ht="12.75"/>
    <row r="2190" s="170" customFormat="1" ht="12.75"/>
    <row r="2191" s="170" customFormat="1" ht="12.75"/>
    <row r="2192" s="170" customFormat="1" ht="12.75"/>
    <row r="2193" s="170" customFormat="1" ht="12.75"/>
    <row r="2194" s="170" customFormat="1" ht="12.75"/>
    <row r="2195" s="170" customFormat="1" ht="12.75"/>
    <row r="2196" s="170" customFormat="1" ht="12.75"/>
    <row r="2197" s="170" customFormat="1" ht="12.75"/>
    <row r="2198" s="170" customFormat="1" ht="12.75"/>
    <row r="2199" s="170" customFormat="1" ht="12.75"/>
    <row r="2200" s="170" customFormat="1" ht="12.75"/>
    <row r="2201" s="170" customFormat="1" ht="12.75"/>
    <row r="2202" s="170" customFormat="1" ht="12.75"/>
    <row r="2203" s="170" customFormat="1" ht="12.75"/>
    <row r="2204" s="170" customFormat="1" ht="12.75"/>
    <row r="2205" s="170" customFormat="1" ht="12.75"/>
    <row r="2206" s="170" customFormat="1" ht="12.75"/>
    <row r="2207" s="170" customFormat="1" ht="12.75"/>
    <row r="2208" s="170" customFormat="1" ht="12.75"/>
    <row r="2209" s="170" customFormat="1" ht="12.75"/>
    <row r="2210" s="170" customFormat="1" ht="12.75"/>
    <row r="2211" s="170" customFormat="1" ht="12.75"/>
    <row r="2212" s="170" customFormat="1" ht="12.75"/>
    <row r="2213" s="170" customFormat="1" ht="12.75"/>
    <row r="2214" s="170" customFormat="1" ht="12.75"/>
    <row r="2215" s="170" customFormat="1" ht="12.75"/>
    <row r="2216" s="170" customFormat="1" ht="12.75"/>
    <row r="2217" s="170" customFormat="1" ht="12.75"/>
    <row r="2218" s="170" customFormat="1" ht="12.75"/>
    <row r="2219" s="170" customFormat="1" ht="12.75"/>
    <row r="2220" s="170" customFormat="1" ht="12.75"/>
    <row r="2221" s="170" customFormat="1" ht="12.75"/>
    <row r="2222" s="170" customFormat="1" ht="12.75"/>
    <row r="2223" s="170" customFormat="1" ht="12.75"/>
    <row r="2224" s="170" customFormat="1" ht="12.75"/>
    <row r="2225" s="170" customFormat="1" ht="12.75"/>
    <row r="2226" s="170" customFormat="1" ht="12.75"/>
    <row r="2227" s="170" customFormat="1" ht="12.75"/>
    <row r="2228" s="170" customFormat="1" ht="12.75"/>
    <row r="2229" s="170" customFormat="1" ht="12.75"/>
    <row r="2230" s="170" customFormat="1" ht="12.75"/>
    <row r="2231" s="170" customFormat="1" ht="12.75"/>
    <row r="2232" s="170" customFormat="1" ht="12.75"/>
    <row r="2233" s="170" customFormat="1" ht="12.75"/>
    <row r="2234" s="170" customFormat="1" ht="12.75"/>
    <row r="2235" s="170" customFormat="1" ht="12.75"/>
    <row r="2236" s="170" customFormat="1" ht="12.75"/>
    <row r="2237" s="170" customFormat="1" ht="12.75"/>
    <row r="2238" s="170" customFormat="1" ht="12.75"/>
    <row r="2239" s="170" customFormat="1" ht="12.75"/>
    <row r="2240" s="170" customFormat="1" ht="12.75"/>
    <row r="2241" s="170" customFormat="1" ht="12.75"/>
    <row r="2242" s="170" customFormat="1" ht="12.75"/>
    <row r="2243" s="170" customFormat="1" ht="12.75"/>
    <row r="2244" s="170" customFormat="1" ht="12.75"/>
    <row r="2245" s="170" customFormat="1" ht="12.75"/>
    <row r="2246" s="170" customFormat="1" ht="12.75"/>
    <row r="2247" s="170" customFormat="1" ht="12.75"/>
    <row r="2248" s="170" customFormat="1" ht="12.75"/>
    <row r="2249" s="170" customFormat="1" ht="12.75"/>
    <row r="2250" s="170" customFormat="1" ht="12.75"/>
    <row r="2251" s="170" customFormat="1" ht="12.75"/>
    <row r="2252" s="170" customFormat="1" ht="12.75"/>
    <row r="2253" s="170" customFormat="1" ht="12.75"/>
    <row r="2254" s="170" customFormat="1" ht="12.75"/>
    <row r="2255" s="170" customFormat="1" ht="12.75"/>
    <row r="2256" s="170" customFormat="1" ht="12.75"/>
    <row r="2257" s="170" customFormat="1" ht="12.75"/>
    <row r="2258" s="170" customFormat="1" ht="12.75"/>
    <row r="2259" s="170" customFormat="1" ht="12.75"/>
    <row r="2260" s="170" customFormat="1" ht="12.75"/>
    <row r="2261" s="170" customFormat="1" ht="12.75"/>
    <row r="2262" s="170" customFormat="1" ht="12.75"/>
    <row r="2263" s="170" customFormat="1" ht="12.75"/>
    <row r="2264" s="170" customFormat="1" ht="12.75"/>
    <row r="2265" s="170" customFormat="1" ht="12.75"/>
    <row r="2266" s="170" customFormat="1" ht="12.75"/>
    <row r="2267" s="170" customFormat="1" ht="12.75"/>
    <row r="2268" s="170" customFormat="1" ht="12.75"/>
    <row r="2269" s="170" customFormat="1" ht="12.75"/>
    <row r="2270" s="170" customFormat="1" ht="12.75"/>
    <row r="2271" s="170" customFormat="1" ht="12.75"/>
    <row r="2272" s="170" customFormat="1" ht="12.75"/>
    <row r="2273" s="170" customFormat="1" ht="12.75"/>
    <row r="2274" s="170" customFormat="1" ht="12.75"/>
    <row r="2275" s="170" customFormat="1" ht="12.75"/>
    <row r="2276" s="170" customFormat="1" ht="12.75"/>
    <row r="2277" s="170" customFormat="1" ht="12.75"/>
    <row r="2278" s="170" customFormat="1" ht="12.75"/>
    <row r="2279" s="170" customFormat="1" ht="12.75"/>
    <row r="2280" s="170" customFormat="1" ht="12.75"/>
    <row r="2281" s="170" customFormat="1" ht="12.75"/>
    <row r="2282" s="170" customFormat="1" ht="12.75"/>
    <row r="2283" s="170" customFormat="1" ht="12.75"/>
    <row r="2284" s="170" customFormat="1" ht="12.75"/>
    <row r="2285" s="170" customFormat="1" ht="12.75"/>
    <row r="2286" s="170" customFormat="1" ht="12.75"/>
    <row r="2287" s="170" customFormat="1" ht="12.75"/>
    <row r="2288" s="170" customFormat="1" ht="12.75"/>
    <row r="2289" s="170" customFormat="1" ht="12.75"/>
    <row r="2290" s="170" customFormat="1" ht="12.75"/>
    <row r="2291" s="170" customFormat="1" ht="12.75"/>
    <row r="2292" s="170" customFormat="1" ht="12.75"/>
    <row r="2293" s="170" customFormat="1" ht="12.75"/>
    <row r="2294" s="170" customFormat="1" ht="12.75"/>
    <row r="2295" s="170" customFormat="1" ht="12.75"/>
    <row r="2296" s="170" customFormat="1" ht="12.75"/>
    <row r="2297" s="170" customFormat="1" ht="12.75"/>
    <row r="2298" s="170" customFormat="1" ht="12.75"/>
    <row r="2299" s="170" customFormat="1" ht="12.75"/>
    <row r="2300" s="170" customFormat="1" ht="12.75"/>
    <row r="2301" s="170" customFormat="1" ht="12.75"/>
    <row r="2302" s="170" customFormat="1" ht="12.75"/>
    <row r="2303" s="170" customFormat="1" ht="12.75"/>
    <row r="2304" s="170" customFormat="1" ht="12.75"/>
    <row r="2305" s="170" customFormat="1" ht="12.75"/>
    <row r="2306" s="170" customFormat="1" ht="12.75"/>
    <row r="2307" s="170" customFormat="1" ht="12.75"/>
    <row r="2308" s="170" customFormat="1" ht="12.75"/>
    <row r="2309" s="170" customFormat="1" ht="12.75"/>
    <row r="2310" s="170" customFormat="1" ht="12.75"/>
    <row r="2311" s="170" customFormat="1" ht="12.75"/>
    <row r="2312" s="170" customFormat="1" ht="12.75"/>
    <row r="2313" s="170" customFormat="1" ht="12.75"/>
    <row r="2314" s="170" customFormat="1" ht="12.75"/>
    <row r="2315" s="170" customFormat="1" ht="12.75"/>
    <row r="2316" s="170" customFormat="1" ht="12.75"/>
    <row r="2317" s="170" customFormat="1" ht="12.75"/>
    <row r="2318" s="170" customFormat="1" ht="12.75"/>
    <row r="2319" s="170" customFormat="1" ht="12.75"/>
    <row r="2320" s="170" customFormat="1" ht="12.75"/>
    <row r="2321" s="170" customFormat="1" ht="12.75"/>
    <row r="2322" s="170" customFormat="1" ht="12.75"/>
    <row r="2323" s="170" customFormat="1" ht="12.75"/>
    <row r="2324" s="170" customFormat="1" ht="12.75"/>
    <row r="2325" s="170" customFormat="1" ht="12.75"/>
    <row r="2326" s="170" customFormat="1" ht="12.75"/>
    <row r="2327" s="170" customFormat="1" ht="12.75"/>
    <row r="2328" s="170" customFormat="1" ht="12.75"/>
    <row r="2329" s="170" customFormat="1" ht="12.75"/>
    <row r="2330" s="170" customFormat="1" ht="12.75"/>
    <row r="2331" s="170" customFormat="1" ht="12.75"/>
    <row r="2332" s="170" customFormat="1" ht="12.75"/>
    <row r="2333" s="170" customFormat="1" ht="12.75"/>
    <row r="2334" s="170" customFormat="1" ht="12.75"/>
    <row r="2335" s="170" customFormat="1" ht="12.75"/>
    <row r="2336" s="170" customFormat="1" ht="12.75"/>
    <row r="2337" s="170" customFormat="1" ht="12.75"/>
    <row r="2338" s="170" customFormat="1" ht="12.75"/>
    <row r="2339" s="170" customFormat="1" ht="12.75"/>
    <row r="2340" s="170" customFormat="1" ht="12.75"/>
    <row r="2341" s="170" customFormat="1" ht="12.75"/>
    <row r="2342" s="170" customFormat="1" ht="12.75"/>
    <row r="2343" s="170" customFormat="1" ht="12.75"/>
    <row r="2344" s="170" customFormat="1" ht="12.75"/>
    <row r="2345" s="170" customFormat="1" ht="12.75"/>
    <row r="2346" s="170" customFormat="1" ht="12.75"/>
    <row r="2347" s="170" customFormat="1" ht="12.75"/>
    <row r="2348" s="170" customFormat="1" ht="12.75"/>
    <row r="2349" s="170" customFormat="1" ht="12.75"/>
    <row r="2350" s="170" customFormat="1" ht="12.75"/>
    <row r="2351" s="170" customFormat="1" ht="12.75"/>
    <row r="2352" s="170" customFormat="1" ht="12.75"/>
    <row r="2353" s="170" customFormat="1" ht="12.75"/>
    <row r="2354" s="170" customFormat="1" ht="12.75"/>
    <row r="2355" s="170" customFormat="1" ht="12.75"/>
    <row r="2356" s="170" customFormat="1" ht="12.75"/>
    <row r="2357" s="170" customFormat="1" ht="12.75"/>
    <row r="2358" s="170" customFormat="1" ht="12.75"/>
    <row r="2359" s="170" customFormat="1" ht="12.75"/>
    <row r="2360" s="170" customFormat="1" ht="12.75"/>
    <row r="2361" s="170" customFormat="1" ht="12.75"/>
    <row r="2362" s="170" customFormat="1" ht="12.75"/>
    <row r="2363" s="170" customFormat="1" ht="12.75"/>
    <row r="2364" s="170" customFormat="1" ht="12.75"/>
    <row r="2365" s="170" customFormat="1" ht="12.75"/>
    <row r="2366" s="170" customFormat="1" ht="12.75"/>
    <row r="2367" s="170" customFormat="1" ht="12.75"/>
    <row r="2368" s="170" customFormat="1" ht="12.75"/>
    <row r="2369" s="170" customFormat="1" ht="12.75"/>
    <row r="2370" s="170" customFormat="1" ht="12.75"/>
    <row r="2371" s="170" customFormat="1" ht="12.75"/>
    <row r="2372" s="170" customFormat="1" ht="12.75"/>
    <row r="2373" s="170" customFormat="1" ht="12.75"/>
    <row r="2374" s="170" customFormat="1" ht="12.75"/>
    <row r="2375" s="170" customFormat="1" ht="12.75"/>
    <row r="2376" s="170" customFormat="1" ht="12.75"/>
    <row r="2377" s="170" customFormat="1" ht="12.75"/>
    <row r="2378" s="170" customFormat="1" ht="12.75"/>
    <row r="2379" s="170" customFormat="1" ht="12.75"/>
    <row r="2380" s="170" customFormat="1" ht="12.75"/>
    <row r="2381" s="170" customFormat="1" ht="12.75"/>
    <row r="2382" s="170" customFormat="1" ht="12.75"/>
    <row r="2383" s="170" customFormat="1" ht="12.75"/>
    <row r="2384" s="170" customFormat="1" ht="12.75"/>
    <row r="2385" s="170" customFormat="1" ht="12.75"/>
    <row r="2386" s="170" customFormat="1" ht="12.75"/>
    <row r="2387" s="170" customFormat="1" ht="12.75"/>
    <row r="2388" s="170" customFormat="1" ht="12.75"/>
    <row r="2389" s="170" customFormat="1" ht="12.75"/>
    <row r="2390" s="170" customFormat="1" ht="12.75"/>
    <row r="2391" s="170" customFormat="1" ht="12.75"/>
    <row r="2392" s="170" customFormat="1" ht="12.75"/>
    <row r="2393" s="170" customFormat="1" ht="12.75"/>
    <row r="2394" s="170" customFormat="1" ht="12.75"/>
    <row r="2395" s="170" customFormat="1" ht="12.75"/>
    <row r="2396" s="170" customFormat="1" ht="12.75"/>
    <row r="2397" s="170" customFormat="1" ht="12.75"/>
    <row r="2398" s="170" customFormat="1" ht="12.75"/>
    <row r="2399" s="170" customFormat="1" ht="12.75"/>
    <row r="2400" s="170" customFormat="1" ht="12.75"/>
    <row r="2401" s="170" customFormat="1" ht="12.75"/>
    <row r="2402" s="170" customFormat="1" ht="12.75"/>
    <row r="2403" s="170" customFormat="1" ht="12.75"/>
    <row r="2404" s="170" customFormat="1" ht="12.75"/>
    <row r="2405" s="170" customFormat="1" ht="12.75"/>
    <row r="2406" s="170" customFormat="1" ht="12.75"/>
    <row r="2407" s="170" customFormat="1" ht="12.75"/>
    <row r="2408" s="170" customFormat="1" ht="12.75"/>
    <row r="2409" s="170" customFormat="1" ht="12.75"/>
    <row r="2410" s="170" customFormat="1" ht="12.75"/>
    <row r="2411" s="170" customFormat="1" ht="12.75"/>
    <row r="2412" s="170" customFormat="1" ht="12.75"/>
    <row r="2413" s="170" customFormat="1" ht="12.75"/>
    <row r="2414" s="170" customFormat="1" ht="12.75"/>
    <row r="2415" s="170" customFormat="1" ht="12.75"/>
    <row r="2416" s="170" customFormat="1" ht="12.75"/>
    <row r="2417" s="170" customFormat="1" ht="12.75"/>
    <row r="2418" s="170" customFormat="1" ht="12.75"/>
    <row r="2419" s="170" customFormat="1" ht="12.75"/>
    <row r="2420" s="170" customFormat="1" ht="12.75"/>
    <row r="2421" s="170" customFormat="1" ht="12.75"/>
    <row r="2422" s="170" customFormat="1" ht="12.75"/>
    <row r="2423" s="170" customFormat="1" ht="12.75"/>
    <row r="2424" s="170" customFormat="1" ht="12.75"/>
    <row r="2425" s="170" customFormat="1" ht="12.75"/>
    <row r="2426" s="170" customFormat="1" ht="12.75"/>
    <row r="2427" s="170" customFormat="1" ht="12.75"/>
    <row r="2428" s="170" customFormat="1" ht="12.75"/>
    <row r="2429" s="170" customFormat="1" ht="12.75"/>
    <row r="2430" s="170" customFormat="1" ht="12.75"/>
    <row r="2431" s="170" customFormat="1" ht="12.75"/>
    <row r="2432" s="170" customFormat="1" ht="12.75"/>
    <row r="2433" s="170" customFormat="1" ht="12.75"/>
    <row r="2434" s="170" customFormat="1" ht="12.75"/>
    <row r="2435" s="170" customFormat="1" ht="12.75"/>
    <row r="2436" s="170" customFormat="1" ht="12.75"/>
    <row r="2437" s="170" customFormat="1" ht="12.75"/>
    <row r="2438" s="170" customFormat="1" ht="12.75"/>
    <row r="2439" s="170" customFormat="1" ht="12.75"/>
    <row r="2440" s="170" customFormat="1" ht="12.75"/>
    <row r="2441" s="170" customFormat="1" ht="12.75"/>
    <row r="2442" s="170" customFormat="1" ht="12.75"/>
    <row r="2443" s="170" customFormat="1" ht="12.75"/>
    <row r="2444" s="170" customFormat="1" ht="12.75"/>
    <row r="2445" s="170" customFormat="1" ht="12.75"/>
    <row r="2446" s="170" customFormat="1" ht="12.75"/>
    <row r="2447" s="170" customFormat="1" ht="12.75"/>
    <row r="2448" s="170" customFormat="1" ht="12.75"/>
    <row r="2449" s="170" customFormat="1" ht="12.75"/>
    <row r="2450" s="170" customFormat="1" ht="12.75"/>
    <row r="2451" s="170" customFormat="1" ht="12.75"/>
    <row r="2452" s="170" customFormat="1" ht="12.75"/>
    <row r="2453" s="170" customFormat="1" ht="12.75"/>
    <row r="2454" s="170" customFormat="1" ht="12.75"/>
    <row r="2455" s="170" customFormat="1" ht="12.75"/>
    <row r="2456" s="170" customFormat="1" ht="12.75"/>
    <row r="2457" s="170" customFormat="1" ht="12.75"/>
    <row r="2458" s="170" customFormat="1" ht="12.75"/>
    <row r="2459" s="170" customFormat="1" ht="12.75"/>
    <row r="2460" s="170" customFormat="1" ht="12.75"/>
    <row r="2461" s="170" customFormat="1" ht="12.75"/>
    <row r="2462" s="170" customFormat="1" ht="12.75"/>
    <row r="2463" s="170" customFormat="1" ht="12.75"/>
    <row r="2464" s="170" customFormat="1" ht="12.75"/>
    <row r="2465" s="170" customFormat="1" ht="12.75"/>
    <row r="2466" s="170" customFormat="1" ht="12.75"/>
    <row r="2467" s="170" customFormat="1" ht="12.75"/>
    <row r="2468" s="170" customFormat="1" ht="12.75"/>
    <row r="2469" s="170" customFormat="1" ht="12.75"/>
    <row r="2470" s="170" customFormat="1" ht="12.75"/>
    <row r="2471" s="170" customFormat="1" ht="12.75"/>
    <row r="2472" s="170" customFormat="1" ht="12.75"/>
    <row r="2473" s="170" customFormat="1" ht="12.75"/>
    <row r="2474" s="170" customFormat="1" ht="12.75"/>
    <row r="2475" s="170" customFormat="1" ht="12.75"/>
    <row r="2476" s="170" customFormat="1" ht="12.75"/>
    <row r="2477" s="170" customFormat="1" ht="12.75"/>
    <row r="2478" s="170" customFormat="1" ht="12.75"/>
    <row r="2479" s="170" customFormat="1" ht="12.75"/>
    <row r="2480" s="170" customFormat="1" ht="12.75"/>
    <row r="2481" s="170" customFormat="1" ht="12.75"/>
    <row r="2482" s="170" customFormat="1" ht="12.75"/>
    <row r="2483" s="170" customFormat="1" ht="12.75"/>
    <row r="2484" s="170" customFormat="1" ht="12.75"/>
    <row r="2485" s="170" customFormat="1" ht="12.75"/>
    <row r="2486" s="170" customFormat="1" ht="12.75"/>
    <row r="2487" s="170" customFormat="1" ht="12.75"/>
    <row r="2488" s="170" customFormat="1" ht="12.75"/>
    <row r="2489" s="170" customFormat="1" ht="12.75"/>
    <row r="2490" s="170" customFormat="1" ht="12.75"/>
    <row r="2491" s="170" customFormat="1" ht="12.75"/>
    <row r="2492" s="170" customFormat="1" ht="12.75"/>
    <row r="2493" s="170" customFormat="1" ht="12.75"/>
    <row r="2494" s="170" customFormat="1" ht="12.75"/>
    <row r="2495" s="170" customFormat="1" ht="12.75"/>
    <row r="2496" s="170" customFormat="1" ht="12.75"/>
    <row r="2497" s="170" customFormat="1" ht="12.75"/>
    <row r="2498" s="170" customFormat="1" ht="12.75"/>
    <row r="2499" s="170" customFormat="1" ht="12.75"/>
    <row r="2500" s="170" customFormat="1" ht="12.75"/>
    <row r="2501" s="170" customFormat="1" ht="12.75"/>
    <row r="2502" s="170" customFormat="1" ht="12.75"/>
    <row r="2503" s="170" customFormat="1" ht="12.75"/>
    <row r="2504" s="170" customFormat="1" ht="12.75"/>
    <row r="2505" s="170" customFormat="1" ht="12.75"/>
    <row r="2506" s="170" customFormat="1" ht="12.75"/>
    <row r="2507" s="170" customFormat="1" ht="12.75"/>
    <row r="2508" s="170" customFormat="1" ht="12.75"/>
    <row r="2509" s="170" customFormat="1" ht="12.75"/>
    <row r="2510" s="170" customFormat="1" ht="12.75"/>
    <row r="2511" s="170" customFormat="1" ht="12.75"/>
    <row r="2512" s="170" customFormat="1" ht="12.75"/>
    <row r="2513" s="170" customFormat="1" ht="12.75"/>
    <row r="2514" s="170" customFormat="1" ht="12.75"/>
    <row r="2515" s="170" customFormat="1" ht="12.75"/>
    <row r="2516" s="170" customFormat="1" ht="12.75"/>
    <row r="2517" s="170" customFormat="1" ht="12.75"/>
    <row r="2518" s="170" customFormat="1" ht="12.75"/>
    <row r="2519" s="170" customFormat="1" ht="12.75"/>
    <row r="2520" s="170" customFormat="1" ht="12.75"/>
    <row r="2521" s="170" customFormat="1" ht="12.75"/>
    <row r="2522" s="170" customFormat="1" ht="12.75"/>
    <row r="2523" s="170" customFormat="1" ht="12.75"/>
    <row r="2524" s="170" customFormat="1" ht="12.75"/>
    <row r="2525" s="170" customFormat="1" ht="12.75"/>
    <row r="2526" s="170" customFormat="1" ht="12.75"/>
    <row r="2527" s="170" customFormat="1" ht="12.75"/>
    <row r="2528" s="170" customFormat="1" ht="12.75"/>
    <row r="2529" s="170" customFormat="1" ht="12.75"/>
    <row r="2530" s="170" customFormat="1" ht="12.75"/>
    <row r="2531" s="170" customFormat="1" ht="12.75"/>
    <row r="2532" s="170" customFormat="1" ht="12.75"/>
    <row r="2533" s="170" customFormat="1" ht="12.75"/>
    <row r="2534" s="170" customFormat="1" ht="12.75"/>
    <row r="2535" s="170" customFormat="1" ht="12.75"/>
    <row r="2536" s="170" customFormat="1" ht="12.75"/>
    <row r="2537" s="170" customFormat="1" ht="12.75"/>
    <row r="2538" s="170" customFormat="1" ht="12.75"/>
    <row r="2539" s="170" customFormat="1" ht="12.75"/>
    <row r="2540" s="170" customFormat="1" ht="12.75"/>
    <row r="2541" s="170" customFormat="1" ht="12.75"/>
    <row r="2542" s="170" customFormat="1" ht="12.75"/>
    <row r="2543" s="170" customFormat="1" ht="12.75"/>
    <row r="2544" s="170" customFormat="1" ht="12.75"/>
    <row r="2545" s="170" customFormat="1" ht="12.75"/>
    <row r="2546" s="170" customFormat="1" ht="12.75"/>
    <row r="2547" s="170" customFormat="1" ht="12.75"/>
    <row r="2548" s="170" customFormat="1" ht="12.75"/>
    <row r="2549" s="170" customFormat="1" ht="12.75"/>
    <row r="2550" s="170" customFormat="1" ht="12.75"/>
    <row r="2551" s="170" customFormat="1" ht="12.75"/>
    <row r="2552" s="170" customFormat="1" ht="12.75"/>
    <row r="2553" s="170" customFormat="1" ht="12.75"/>
    <row r="2554" s="170" customFormat="1" ht="12.75"/>
    <row r="2555" s="170" customFormat="1" ht="12.75"/>
    <row r="2556" s="170" customFormat="1" ht="12.75"/>
    <row r="2557" s="170" customFormat="1" ht="12.75"/>
    <row r="2558" s="170" customFormat="1" ht="12.75"/>
    <row r="2559" s="170" customFormat="1" ht="12.75"/>
    <row r="2560" s="170" customFormat="1" ht="12.75"/>
    <row r="2561" s="170" customFormat="1" ht="12.75"/>
    <row r="2562" s="170" customFormat="1" ht="12.75"/>
    <row r="2563" s="170" customFormat="1" ht="12.75"/>
    <row r="2564" s="170" customFormat="1" ht="12.75"/>
    <row r="2565" s="170" customFormat="1" ht="12.75"/>
    <row r="2566" s="170" customFormat="1" ht="12.75"/>
    <row r="2567" s="170" customFormat="1" ht="12.75"/>
    <row r="2568" s="170" customFormat="1" ht="12.75"/>
    <row r="2569" s="170" customFormat="1" ht="12.75"/>
    <row r="2570" s="170" customFormat="1" ht="12.75"/>
    <row r="2571" s="170" customFormat="1" ht="12.75"/>
    <row r="2572" s="170" customFormat="1" ht="12.75"/>
    <row r="2573" s="170" customFormat="1" ht="12.75"/>
    <row r="2574" s="170" customFormat="1" ht="12.75"/>
    <row r="2575" s="170" customFormat="1" ht="12.75"/>
    <row r="2576" s="170" customFormat="1" ht="12.75"/>
    <row r="2577" s="170" customFormat="1" ht="12.75"/>
    <row r="2578" s="170" customFormat="1" ht="12.75"/>
    <row r="2579" s="170" customFormat="1" ht="12.75"/>
    <row r="2580" s="170" customFormat="1" ht="12.75"/>
    <row r="2581" s="170" customFormat="1" ht="12.75"/>
    <row r="2582" s="170" customFormat="1" ht="12.75"/>
    <row r="2583" s="170" customFormat="1" ht="12.75"/>
    <row r="2584" s="170" customFormat="1" ht="12.75"/>
    <row r="2585" s="170" customFormat="1" ht="12.75"/>
    <row r="2586" s="170" customFormat="1" ht="12.75"/>
    <row r="2587" s="170" customFormat="1" ht="12.75"/>
    <row r="2588" s="170" customFormat="1" ht="12.75"/>
    <row r="2589" s="170" customFormat="1" ht="12.75"/>
    <row r="2590" s="170" customFormat="1" ht="12.75"/>
    <row r="2591" s="170" customFormat="1" ht="12.75"/>
    <row r="2592" s="170" customFormat="1" ht="12.75"/>
    <row r="2593" s="170" customFormat="1" ht="12.75"/>
    <row r="2594" s="170" customFormat="1" ht="12.75"/>
    <row r="2595" s="170" customFormat="1" ht="12.75"/>
    <row r="2596" s="170" customFormat="1" ht="12.75"/>
    <row r="2597" s="170" customFormat="1" ht="12.75"/>
    <row r="2598" s="170" customFormat="1" ht="12.75"/>
    <row r="2599" s="170" customFormat="1" ht="12.75"/>
    <row r="2600" s="170" customFormat="1" ht="12.75"/>
    <row r="2601" s="170" customFormat="1" ht="12.75"/>
    <row r="2602" s="170" customFormat="1" ht="12.75"/>
    <row r="2603" s="170" customFormat="1" ht="12.75"/>
    <row r="2604" s="170" customFormat="1" ht="12.75"/>
    <row r="2605" s="170" customFormat="1" ht="12.75"/>
    <row r="2606" s="170" customFormat="1" ht="12.75"/>
    <row r="2607" s="170" customFormat="1" ht="12.75"/>
    <row r="2608" s="170" customFormat="1" ht="12.75"/>
    <row r="2609" s="170" customFormat="1" ht="12.75"/>
    <row r="2610" s="170" customFormat="1" ht="12.75"/>
    <row r="2611" s="170" customFormat="1" ht="12.75"/>
    <row r="2612" s="170" customFormat="1" ht="12.75"/>
    <row r="2613" s="170" customFormat="1" ht="12.75"/>
    <row r="2614" s="170" customFormat="1" ht="12.75"/>
    <row r="2615" s="170" customFormat="1" ht="12.75"/>
    <row r="2616" s="170" customFormat="1" ht="12.75"/>
    <row r="2617" s="170" customFormat="1" ht="12.75"/>
    <row r="2618" s="170" customFormat="1" ht="12.75"/>
    <row r="2619" s="170" customFormat="1" ht="12.75"/>
    <row r="2620" s="170" customFormat="1" ht="12.75"/>
    <row r="2621" s="170" customFormat="1" ht="12.75"/>
    <row r="2622" s="170" customFormat="1" ht="12.75"/>
    <row r="2623" s="170" customFormat="1" ht="12.75"/>
    <row r="2624" s="170" customFormat="1" ht="12.75"/>
    <row r="2625" s="170" customFormat="1" ht="12.75"/>
    <row r="2626" s="170" customFormat="1" ht="12.75"/>
    <row r="2627" s="170" customFormat="1" ht="12.75"/>
    <row r="2628" s="170" customFormat="1" ht="12.75"/>
    <row r="2629" s="170" customFormat="1" ht="12.75"/>
    <row r="2630" s="170" customFormat="1" ht="12.75"/>
    <row r="2631" s="170" customFormat="1" ht="12.75"/>
    <row r="2632" s="170" customFormat="1" ht="12.75"/>
    <row r="2633" s="170" customFormat="1" ht="12.75"/>
    <row r="2634" s="170" customFormat="1" ht="12.75"/>
    <row r="2635" s="170" customFormat="1" ht="12.75"/>
    <row r="2636" s="170" customFormat="1" ht="12.75"/>
    <row r="2637" s="170" customFormat="1" ht="12.75"/>
    <row r="2638" s="170" customFormat="1" ht="12.75"/>
    <row r="2639" s="170" customFormat="1" ht="12.75"/>
    <row r="2640" s="170" customFormat="1" ht="12.75"/>
    <row r="2641" s="170" customFormat="1" ht="12.75"/>
    <row r="2642" s="170" customFormat="1" ht="12.75"/>
    <row r="2643" s="170" customFormat="1" ht="12.75"/>
    <row r="2644" s="170" customFormat="1" ht="12.75"/>
    <row r="2645" s="170" customFormat="1" ht="12.75"/>
    <row r="2646" s="170" customFormat="1" ht="12.75"/>
    <row r="2647" s="170" customFormat="1" ht="12.75"/>
    <row r="2648" s="170" customFormat="1" ht="12.75"/>
    <row r="2649" s="170" customFormat="1" ht="12.75"/>
    <row r="2650" s="170" customFormat="1" ht="12.75"/>
    <row r="2651" s="170" customFormat="1" ht="12.75"/>
    <row r="2652" s="170" customFormat="1" ht="12.75"/>
    <row r="2653" s="170" customFormat="1" ht="12.75"/>
    <row r="2654" s="170" customFormat="1" ht="12.75"/>
    <row r="2655" s="170" customFormat="1" ht="12.75"/>
    <row r="2656" s="170" customFormat="1" ht="12.75"/>
    <row r="2657" s="170" customFormat="1" ht="12.75"/>
    <row r="2658" s="170" customFormat="1" ht="12.75"/>
    <row r="2659" s="170" customFormat="1" ht="12.75"/>
    <row r="2660" s="170" customFormat="1" ht="12.75"/>
    <row r="2661" s="170" customFormat="1" ht="12.75"/>
    <row r="2662" s="170" customFormat="1" ht="12.75"/>
    <row r="2663" s="170" customFormat="1" ht="12.75"/>
    <row r="2664" s="170" customFormat="1" ht="12.75"/>
    <row r="2665" s="170" customFormat="1" ht="12.75"/>
    <row r="2666" s="170" customFormat="1" ht="12.75"/>
    <row r="2667" s="170" customFormat="1" ht="12.75"/>
    <row r="2668" s="170" customFormat="1" ht="12.75"/>
    <row r="2669" s="170" customFormat="1" ht="12.75"/>
    <row r="2670" s="170" customFormat="1" ht="12.75"/>
    <row r="2671" s="170" customFormat="1" ht="12.75"/>
    <row r="2672" s="170" customFormat="1" ht="12.75"/>
    <row r="2673" s="170" customFormat="1" ht="12.75"/>
    <row r="2674" s="170" customFormat="1" ht="12.75"/>
    <row r="2675" s="170" customFormat="1" ht="12.75"/>
    <row r="2676" s="170" customFormat="1" ht="12.75"/>
    <row r="2677" s="170" customFormat="1" ht="12.75"/>
    <row r="2678" s="170" customFormat="1" ht="12.75"/>
    <row r="2679" s="170" customFormat="1" ht="12.75"/>
    <row r="2680" s="170" customFormat="1" ht="12.75"/>
    <row r="2681" s="170" customFormat="1" ht="12.75"/>
    <row r="2682" s="170" customFormat="1" ht="12.75"/>
    <row r="2683" s="170" customFormat="1" ht="12.75"/>
    <row r="2684" s="170" customFormat="1" ht="12.75"/>
    <row r="2685" s="170" customFormat="1" ht="12.75"/>
    <row r="2686" s="170" customFormat="1" ht="12.75"/>
    <row r="2687" s="170" customFormat="1" ht="12.75"/>
    <row r="2688" s="170" customFormat="1" ht="12.75"/>
    <row r="2689" s="170" customFormat="1" ht="12.75"/>
    <row r="2690" s="170" customFormat="1" ht="12.75"/>
    <row r="2691" s="170" customFormat="1" ht="12.75"/>
    <row r="2692" s="170" customFormat="1" ht="12.75"/>
    <row r="2693" s="170" customFormat="1" ht="12.75"/>
    <row r="2694" s="170" customFormat="1" ht="12.75"/>
    <row r="2695" s="170" customFormat="1" ht="12.75"/>
    <row r="2696" s="170" customFormat="1" ht="12.75"/>
    <row r="2697" s="170" customFormat="1" ht="12.75"/>
    <row r="2698" s="170" customFormat="1" ht="12.75"/>
    <row r="2699" s="170" customFormat="1" ht="12.75"/>
    <row r="2700" s="170" customFormat="1" ht="12.75"/>
    <row r="2701" s="170" customFormat="1" ht="12.75"/>
    <row r="2702" s="170" customFormat="1" ht="12.75"/>
    <row r="2703" s="170" customFormat="1" ht="12.75"/>
    <row r="2704" s="170" customFormat="1" ht="12.75"/>
    <row r="2705" s="170" customFormat="1" ht="12.75"/>
    <row r="2706" s="170" customFormat="1" ht="12.75"/>
    <row r="2707" s="170" customFormat="1" ht="12.75"/>
    <row r="2708" s="170" customFormat="1" ht="12.75"/>
    <row r="2709" s="170" customFormat="1" ht="12.75"/>
    <row r="2710" s="170" customFormat="1" ht="12.75"/>
    <row r="2711" s="170" customFormat="1" ht="12.75"/>
    <row r="2712" s="170" customFormat="1" ht="12.75"/>
    <row r="2713" s="170" customFormat="1" ht="12.75"/>
    <row r="2714" s="170" customFormat="1" ht="12.75"/>
    <row r="2715" s="170" customFormat="1" ht="12.75"/>
    <row r="2716" s="170" customFormat="1" ht="12.75"/>
    <row r="2717" s="170" customFormat="1" ht="12.75"/>
    <row r="2718" s="170" customFormat="1" ht="12.75"/>
    <row r="2719" s="170" customFormat="1" ht="12.75"/>
    <row r="2720" s="170" customFormat="1" ht="12.75"/>
    <row r="2721" s="170" customFormat="1" ht="12.75"/>
    <row r="2722" s="170" customFormat="1" ht="12.75"/>
    <row r="2723" s="170" customFormat="1" ht="12.75"/>
    <row r="2724" s="170" customFormat="1" ht="12.75"/>
    <row r="2725" s="170" customFormat="1" ht="12.75"/>
    <row r="2726" s="170" customFormat="1" ht="12.75"/>
    <row r="2727" s="170" customFormat="1" ht="12.75"/>
    <row r="2728" s="170" customFormat="1" ht="12.75"/>
    <row r="2729" s="170" customFormat="1" ht="12.75"/>
    <row r="2730" s="170" customFormat="1" ht="12.75"/>
    <row r="2731" s="170" customFormat="1" ht="12.75"/>
    <row r="2732" s="170" customFormat="1" ht="12.75"/>
    <row r="2733" s="170" customFormat="1" ht="12.75"/>
    <row r="2734" s="170" customFormat="1" ht="12.75"/>
    <row r="2735" s="170" customFormat="1" ht="12.75"/>
    <row r="2736" s="170" customFormat="1" ht="12.75"/>
    <row r="2737" s="170" customFormat="1" ht="12.75"/>
    <row r="2738" s="170" customFormat="1" ht="12.75"/>
    <row r="2739" s="170" customFormat="1" ht="12.75"/>
    <row r="2740" s="170" customFormat="1" ht="12.75"/>
    <row r="2741" s="170" customFormat="1" ht="12.75"/>
    <row r="2742" s="170" customFormat="1" ht="12.75"/>
    <row r="2743" s="170" customFormat="1" ht="12.75"/>
    <row r="2744" s="170" customFormat="1" ht="12.75"/>
    <row r="2745" s="170" customFormat="1" ht="12.75"/>
    <row r="2746" s="170" customFormat="1" ht="12.75"/>
    <row r="2747" s="170" customFormat="1" ht="12.75"/>
    <row r="2748" s="170" customFormat="1" ht="12.75"/>
    <row r="2749" s="170" customFormat="1" ht="12.75"/>
    <row r="2750" s="170" customFormat="1" ht="12.75"/>
    <row r="2751" s="170" customFormat="1" ht="12.75"/>
    <row r="2752" s="170" customFormat="1" ht="12.75"/>
    <row r="2753" s="170" customFormat="1" ht="12.75"/>
    <row r="2754" s="170" customFormat="1" ht="12.75"/>
    <row r="2755" s="170" customFormat="1" ht="12.75"/>
    <row r="2756" s="170" customFormat="1" ht="12.75"/>
    <row r="2757" s="170" customFormat="1" ht="12.75"/>
    <row r="2758" s="170" customFormat="1" ht="12.75"/>
    <row r="2759" s="170" customFormat="1" ht="12.75"/>
    <row r="2760" s="170" customFormat="1" ht="12.75"/>
    <row r="2761" s="170" customFormat="1" ht="12.75"/>
    <row r="2762" s="170" customFormat="1" ht="12.75"/>
    <row r="2763" s="170" customFormat="1" ht="12.75"/>
    <row r="2764" s="170" customFormat="1" ht="12.75"/>
    <row r="2765" s="170" customFormat="1" ht="12.75"/>
    <row r="2766" s="170" customFormat="1" ht="12.75"/>
    <row r="2767" s="170" customFormat="1" ht="12.75"/>
    <row r="2768" s="170" customFormat="1" ht="12.75"/>
    <row r="2769" s="170" customFormat="1" ht="12.75"/>
    <row r="2770" s="170" customFormat="1" ht="12.75"/>
    <row r="2771" s="170" customFormat="1" ht="12.75"/>
    <row r="2772" s="170" customFormat="1" ht="12.75"/>
    <row r="2773" s="170" customFormat="1" ht="12.75"/>
    <row r="2774" s="170" customFormat="1" ht="12.75"/>
    <row r="2775" s="170" customFormat="1" ht="12.75"/>
    <row r="2776" s="170" customFormat="1" ht="12.75"/>
    <row r="2777" s="170" customFormat="1" ht="12.75"/>
    <row r="2778" s="170" customFormat="1" ht="12.75"/>
    <row r="2779" s="170" customFormat="1" ht="12.75"/>
    <row r="2780" s="170" customFormat="1" ht="12.75"/>
    <row r="2781" s="170" customFormat="1" ht="12.75"/>
    <row r="2782" s="170" customFormat="1" ht="12.75"/>
    <row r="2783" s="170" customFormat="1" ht="12.75"/>
    <row r="2784" s="170" customFormat="1" ht="12.75"/>
    <row r="2785" s="170" customFormat="1" ht="12.75"/>
    <row r="2786" s="170" customFormat="1" ht="12.75"/>
    <row r="2787" s="170" customFormat="1" ht="12.75"/>
    <row r="2788" s="170" customFormat="1" ht="12.75"/>
    <row r="2789" s="170" customFormat="1" ht="12.75"/>
    <row r="2790" s="170" customFormat="1" ht="12.75"/>
    <row r="2791" s="170" customFormat="1" ht="12.75"/>
    <row r="2792" s="170" customFormat="1" ht="12.75"/>
    <row r="2793" s="170" customFormat="1" ht="12.75"/>
    <row r="2794" s="170" customFormat="1" ht="12.75"/>
    <row r="2795" s="170" customFormat="1" ht="12.75"/>
    <row r="2796" s="170" customFormat="1" ht="12.75"/>
    <row r="2797" s="170" customFormat="1" ht="12.75"/>
    <row r="2798" s="170" customFormat="1" ht="12.75"/>
    <row r="2799" s="170" customFormat="1" ht="12.75"/>
    <row r="2800" s="170" customFormat="1" ht="12.75"/>
    <row r="2801" s="170" customFormat="1" ht="12.75"/>
    <row r="2802" s="170" customFormat="1" ht="12.75"/>
    <row r="2803" s="170" customFormat="1" ht="12.75"/>
    <row r="2804" s="170" customFormat="1" ht="12.75"/>
    <row r="2805" s="170" customFormat="1" ht="12.75"/>
    <row r="2806" s="170" customFormat="1" ht="12.75"/>
    <row r="2807" s="170" customFormat="1" ht="12.75"/>
    <row r="2808" s="170" customFormat="1" ht="12.75"/>
    <row r="2809" s="170" customFormat="1" ht="12.75"/>
    <row r="2810" s="170" customFormat="1" ht="12.75"/>
    <row r="2811" s="170" customFormat="1" ht="12.75"/>
    <row r="2812" s="170" customFormat="1" ht="12.75"/>
    <row r="2813" s="170" customFormat="1" ht="12.75"/>
    <row r="2814" s="170" customFormat="1" ht="12.75"/>
    <row r="2815" s="170" customFormat="1" ht="12.75"/>
    <row r="2816" s="170" customFormat="1" ht="12.75"/>
    <row r="2817" s="170" customFormat="1" ht="12.75"/>
    <row r="2818" s="170" customFormat="1" ht="12.75"/>
    <row r="2819" s="170" customFormat="1" ht="12.75"/>
    <row r="2820" s="170" customFormat="1" ht="12.75"/>
    <row r="2821" s="170" customFormat="1" ht="12.75"/>
    <row r="2822" s="170" customFormat="1" ht="12.75"/>
    <row r="2823" s="170" customFormat="1" ht="12.75"/>
    <row r="2824" s="170" customFormat="1" ht="12.75"/>
    <row r="2825" s="170" customFormat="1" ht="12.75"/>
    <row r="2826" s="170" customFormat="1" ht="12.75"/>
    <row r="2827" s="170" customFormat="1" ht="12.75"/>
    <row r="2828" s="170" customFormat="1" ht="12.75"/>
    <row r="2829" s="170" customFormat="1" ht="12.75"/>
    <row r="2830" s="170" customFormat="1" ht="12.75"/>
    <row r="2831" s="170" customFormat="1" ht="12.75"/>
    <row r="2832" s="170" customFormat="1" ht="12.75"/>
    <row r="2833" s="170" customFormat="1" ht="12.75"/>
    <row r="2834" s="170" customFormat="1" ht="12.75"/>
    <row r="2835" s="170" customFormat="1" ht="12.75"/>
    <row r="2836" s="170" customFormat="1" ht="12.75"/>
    <row r="2837" s="170" customFormat="1" ht="12.75"/>
    <row r="2838" s="170" customFormat="1" ht="12.75"/>
    <row r="2839" s="170" customFormat="1" ht="12.75"/>
    <row r="2840" s="170" customFormat="1" ht="12.75"/>
    <row r="2841" s="170" customFormat="1" ht="12.75"/>
    <row r="2842" s="170" customFormat="1" ht="12.75"/>
    <row r="2843" s="170" customFormat="1" ht="12.75"/>
    <row r="2844" s="170" customFormat="1" ht="12.75"/>
    <row r="2845" s="170" customFormat="1" ht="12.75"/>
    <row r="2846" s="170" customFormat="1" ht="12.75"/>
    <row r="2847" s="170" customFormat="1" ht="12.75"/>
    <row r="2848" s="170" customFormat="1" ht="12.75"/>
    <row r="2849" s="170" customFormat="1" ht="12.75"/>
    <row r="2850" s="170" customFormat="1" ht="12.75"/>
    <row r="2851" s="170" customFormat="1" ht="12.75"/>
    <row r="2852" s="170" customFormat="1" ht="12.75"/>
    <row r="2853" s="170" customFormat="1" ht="12.75"/>
    <row r="2854" s="170" customFormat="1" ht="12.75"/>
    <row r="2855" s="170" customFormat="1" ht="12.75"/>
    <row r="2856" s="170" customFormat="1" ht="12.75"/>
    <row r="2857" s="170" customFormat="1" ht="12.75"/>
    <row r="2858" s="170" customFormat="1" ht="12.75"/>
    <row r="2859" s="170" customFormat="1" ht="12.75"/>
    <row r="2860" s="170" customFormat="1" ht="12.75"/>
    <row r="2861" s="170" customFormat="1" ht="12.75"/>
    <row r="2862" s="170" customFormat="1" ht="12.75"/>
    <row r="2863" s="170" customFormat="1" ht="12.75"/>
    <row r="2864" s="170" customFormat="1" ht="12.75"/>
    <row r="2865" s="170" customFormat="1" ht="12.75"/>
    <row r="2866" s="170" customFormat="1" ht="12.75"/>
    <row r="2867" s="170" customFormat="1" ht="12.75"/>
    <row r="2868" s="170" customFormat="1" ht="12.75"/>
    <row r="2869" s="170" customFormat="1" ht="12.75"/>
    <row r="2870" s="170" customFormat="1" ht="12.75"/>
    <row r="2871" s="170" customFormat="1" ht="12.75"/>
    <row r="2872" s="170" customFormat="1" ht="12.75"/>
    <row r="2873" s="170" customFormat="1" ht="12.75"/>
    <row r="2874" s="170" customFormat="1" ht="12.75"/>
    <row r="2875" s="170" customFormat="1" ht="12.75"/>
    <row r="2876" s="170" customFormat="1" ht="12.75"/>
    <row r="2877" s="170" customFormat="1" ht="12.75"/>
    <row r="2878" s="170" customFormat="1" ht="12.75"/>
    <row r="2879" s="170" customFormat="1" ht="12.75"/>
    <row r="2880" s="170" customFormat="1" ht="12.75"/>
    <row r="2881" s="170" customFormat="1" ht="12.75"/>
    <row r="2882" s="170" customFormat="1" ht="12.75"/>
    <row r="2883" s="170" customFormat="1" ht="12.75"/>
    <row r="2884" s="170" customFormat="1" ht="12.75"/>
    <row r="2885" s="170" customFormat="1" ht="12.75"/>
    <row r="2886" s="170" customFormat="1" ht="12.75"/>
    <row r="2887" s="170" customFormat="1" ht="12.75"/>
    <row r="2888" s="170" customFormat="1" ht="12.75"/>
    <row r="2889" s="170" customFormat="1" ht="12.75"/>
    <row r="2890" s="170" customFormat="1" ht="12.75"/>
    <row r="2891" s="170" customFormat="1" ht="12.75"/>
    <row r="2892" s="170" customFormat="1" ht="12.75"/>
    <row r="2893" s="170" customFormat="1" ht="12.75"/>
    <row r="2894" s="170" customFormat="1" ht="12.75"/>
    <row r="2895" s="170" customFormat="1" ht="12.75"/>
    <row r="2896" s="170" customFormat="1" ht="12.75"/>
    <row r="2897" s="170" customFormat="1" ht="12.75"/>
    <row r="2898" s="170" customFormat="1" ht="12.75"/>
    <row r="2899" s="170" customFormat="1" ht="12.75"/>
    <row r="2900" s="170" customFormat="1" ht="12.75"/>
    <row r="2901" s="170" customFormat="1" ht="12.75"/>
    <row r="2902" s="170" customFormat="1" ht="12.75"/>
    <row r="2903" s="170" customFormat="1" ht="12.75"/>
    <row r="2904" s="170" customFormat="1" ht="12.75"/>
    <row r="2905" s="170" customFormat="1" ht="12.75"/>
    <row r="2906" s="170" customFormat="1" ht="12.75"/>
    <row r="2907" s="170" customFormat="1" ht="12.75"/>
    <row r="2908" s="170" customFormat="1" ht="12.75"/>
    <row r="2909" s="170" customFormat="1" ht="12.75"/>
    <row r="2910" s="170" customFormat="1" ht="12.75"/>
    <row r="2911" s="170" customFormat="1" ht="12.75"/>
    <row r="2912" s="170" customFormat="1" ht="12.75"/>
    <row r="2913" s="170" customFormat="1" ht="12.75"/>
    <row r="2914" s="170" customFormat="1" ht="12.75"/>
    <row r="2915" s="170" customFormat="1" ht="12.75"/>
    <row r="2916" s="170" customFormat="1" ht="12.75"/>
    <row r="2917" s="170" customFormat="1" ht="12.75"/>
    <row r="2918" s="170" customFormat="1" ht="12.75"/>
    <row r="2919" s="170" customFormat="1" ht="12.75"/>
    <row r="2920" s="170" customFormat="1" ht="12.75"/>
    <row r="2921" s="170" customFormat="1" ht="12.75"/>
    <row r="2922" s="170" customFormat="1" ht="12.75"/>
    <row r="2923" s="170" customFormat="1" ht="12.75"/>
    <row r="2924" s="170" customFormat="1" ht="12.75"/>
    <row r="2925" s="170" customFormat="1" ht="12.75"/>
    <row r="2926" s="170" customFormat="1" ht="12.75"/>
    <row r="2927" s="170" customFormat="1" ht="12.75"/>
    <row r="2928" s="170" customFormat="1" ht="12.75"/>
    <row r="2929" s="170" customFormat="1" ht="12.75"/>
    <row r="2930" s="170" customFormat="1" ht="12.75"/>
    <row r="2931" s="170" customFormat="1" ht="12.75"/>
    <row r="2932" s="170" customFormat="1" ht="12.75"/>
    <row r="2933" s="170" customFormat="1" ht="12.75"/>
    <row r="2934" s="170" customFormat="1" ht="12.75"/>
    <row r="2935" s="170" customFormat="1" ht="12.75"/>
    <row r="2936" s="170" customFormat="1" ht="12.75"/>
    <row r="2937" s="170" customFormat="1" ht="12.75"/>
    <row r="2938" s="170" customFormat="1" ht="12.75"/>
    <row r="2939" s="170" customFormat="1" ht="12.75"/>
    <row r="2940" s="170" customFormat="1" ht="12.75"/>
    <row r="2941" s="170" customFormat="1" ht="12.75"/>
    <row r="2942" s="170" customFormat="1" ht="12.75"/>
    <row r="2943" s="170" customFormat="1" ht="12.75"/>
    <row r="2944" s="170" customFormat="1" ht="12.75"/>
    <row r="2945" s="170" customFormat="1" ht="12.75"/>
    <row r="2946" s="170" customFormat="1" ht="12.75"/>
    <row r="2947" s="170" customFormat="1" ht="12.75"/>
    <row r="2948" s="170" customFormat="1" ht="12.75"/>
    <row r="2949" s="170" customFormat="1" ht="12.75"/>
    <row r="2950" s="170" customFormat="1" ht="12.75"/>
    <row r="2951" s="170" customFormat="1" ht="12.75"/>
    <row r="2952" s="170" customFormat="1" ht="12.75"/>
    <row r="2953" s="170" customFormat="1" ht="12.75"/>
    <row r="2954" s="170" customFormat="1" ht="12.75"/>
    <row r="2955" s="170" customFormat="1" ht="12.75"/>
    <row r="2956" s="170" customFormat="1" ht="12.75"/>
    <row r="2957" s="170" customFormat="1" ht="12.75"/>
    <row r="2958" s="170" customFormat="1" ht="12.75"/>
    <row r="2959" s="170" customFormat="1" ht="12.75"/>
    <row r="2960" s="170" customFormat="1" ht="12.75"/>
    <row r="2961" s="170" customFormat="1" ht="12.75"/>
    <row r="2962" s="170" customFormat="1" ht="12.75"/>
    <row r="2963" s="170" customFormat="1" ht="12.75"/>
    <row r="2964" s="170" customFormat="1" ht="12.75"/>
    <row r="2965" s="170" customFormat="1" ht="12.75"/>
    <row r="2966" s="170" customFormat="1" ht="12.75"/>
    <row r="2967" s="170" customFormat="1" ht="12.75"/>
    <row r="2968" s="170" customFormat="1" ht="12.75"/>
    <row r="2969" s="170" customFormat="1" ht="12.75"/>
    <row r="2970" s="170" customFormat="1" ht="12.75"/>
    <row r="2971" s="170" customFormat="1" ht="12.75"/>
    <row r="2972" s="170" customFormat="1" ht="12.75"/>
    <row r="2973" s="170" customFormat="1" ht="12.75"/>
    <row r="2974" s="170" customFormat="1" ht="12.75"/>
    <row r="2975" s="170" customFormat="1" ht="12.75"/>
    <row r="2976" s="170" customFormat="1" ht="12.75"/>
    <row r="2977" s="170" customFormat="1" ht="12.75"/>
    <row r="2978" s="170" customFormat="1" ht="12.75"/>
    <row r="2979" s="170" customFormat="1" ht="12.75"/>
    <row r="2980" s="170" customFormat="1" ht="12.75"/>
    <row r="2981" s="170" customFormat="1" ht="12.75"/>
    <row r="2982" s="170" customFormat="1" ht="12.75"/>
    <row r="2983" s="170" customFormat="1" ht="12.75"/>
    <row r="2984" s="170" customFormat="1" ht="12.75"/>
    <row r="2985" s="170" customFormat="1" ht="12.75"/>
    <row r="2986" s="170" customFormat="1" ht="12.75"/>
    <row r="2987" s="170" customFormat="1" ht="12.75"/>
    <row r="2988" s="170" customFormat="1" ht="12.75"/>
    <row r="2989" s="170" customFormat="1" ht="12.75"/>
    <row r="2990" s="170" customFormat="1" ht="12.75"/>
    <row r="2991" s="170" customFormat="1" ht="12.75"/>
    <row r="2992" s="170" customFormat="1" ht="12.75"/>
    <row r="2993" s="170" customFormat="1" ht="12.75"/>
    <row r="2994" s="170" customFormat="1" ht="12.75"/>
    <row r="2995" s="170" customFormat="1" ht="12.75"/>
    <row r="2996" s="170" customFormat="1" ht="12.75"/>
    <row r="2997" s="170" customFormat="1" ht="12.75"/>
    <row r="2998" s="170" customFormat="1" ht="12.75"/>
    <row r="2999" s="170" customFormat="1" ht="12.75"/>
    <row r="3000" s="170" customFormat="1" ht="12.75"/>
    <row r="3001" s="170" customFormat="1" ht="12.75"/>
    <row r="3002" s="170" customFormat="1" ht="12.75"/>
    <row r="3003" s="170" customFormat="1" ht="12.75"/>
    <row r="3004" s="170" customFormat="1" ht="12.75"/>
    <row r="3005" s="170" customFormat="1" ht="12.75"/>
    <row r="3006" s="170" customFormat="1" ht="12.75"/>
    <row r="3007" s="170" customFormat="1" ht="12.75"/>
    <row r="3008" s="170" customFormat="1" ht="12.75"/>
    <row r="3009" s="170" customFormat="1" ht="12.75"/>
    <row r="3010" s="170" customFormat="1" ht="12.75"/>
    <row r="3011" s="170" customFormat="1" ht="12.75"/>
    <row r="3012" s="170" customFormat="1" ht="12.75"/>
    <row r="3013" s="170" customFormat="1" ht="12.75"/>
    <row r="3014" s="170" customFormat="1" ht="12.75"/>
    <row r="3015" s="170" customFormat="1" ht="12.75"/>
    <row r="3016" s="170" customFormat="1" ht="12.75"/>
    <row r="3017" s="170" customFormat="1" ht="12.75"/>
    <row r="3018" s="170" customFormat="1" ht="12.75"/>
    <row r="3019" s="170" customFormat="1" ht="12.75"/>
    <row r="3020" s="170" customFormat="1" ht="12.75"/>
    <row r="3021" s="170" customFormat="1" ht="12.75"/>
    <row r="3022" s="170" customFormat="1" ht="12.75"/>
    <row r="3023" s="170" customFormat="1" ht="12.75"/>
    <row r="3024" s="170" customFormat="1" ht="12.75"/>
    <row r="3025" s="170" customFormat="1" ht="12.75"/>
    <row r="3026" s="170" customFormat="1" ht="12.75"/>
    <row r="3027" s="170" customFormat="1" ht="12.75"/>
    <row r="3028" s="170" customFormat="1" ht="12.75"/>
    <row r="3029" s="170" customFormat="1" ht="12.75"/>
    <row r="3030" s="170" customFormat="1" ht="12.75"/>
    <row r="3031" s="170" customFormat="1" ht="12.75"/>
    <row r="3032" s="170" customFormat="1" ht="12.75"/>
    <row r="3033" s="170" customFormat="1" ht="12.75"/>
    <row r="3034" s="170" customFormat="1" ht="12.75"/>
    <row r="3035" s="170" customFormat="1" ht="12.75"/>
    <row r="3036" s="170" customFormat="1" ht="12.75"/>
    <row r="3037" s="170" customFormat="1" ht="12.75"/>
    <row r="3038" s="170" customFormat="1" ht="12.75"/>
    <row r="3039" s="170" customFormat="1" ht="12.75"/>
    <row r="3040" s="170" customFormat="1" ht="12.75"/>
    <row r="3041" s="170" customFormat="1" ht="12.75"/>
    <row r="3042" s="170" customFormat="1" ht="12.75"/>
    <row r="3043" s="170" customFormat="1" ht="12.75"/>
    <row r="3044" s="170" customFormat="1" ht="12.75"/>
    <row r="3045" s="170" customFormat="1" ht="12.75"/>
    <row r="3046" s="170" customFormat="1" ht="12.75"/>
    <row r="3047" s="170" customFormat="1" ht="12.75"/>
    <row r="3048" s="170" customFormat="1" ht="12.75"/>
    <row r="3049" s="170" customFormat="1" ht="12.75"/>
    <row r="3050" s="170" customFormat="1" ht="12.75"/>
    <row r="3051" s="170" customFormat="1" ht="12.75"/>
    <row r="3052" s="170" customFormat="1" ht="12.75"/>
    <row r="3053" s="170" customFormat="1" ht="12.75"/>
    <row r="3054" s="170" customFormat="1" ht="12.75"/>
    <row r="3055" s="170" customFormat="1" ht="12.75"/>
    <row r="3056" s="170" customFormat="1" ht="12.75"/>
    <row r="3057" s="170" customFormat="1" ht="12.75"/>
    <row r="3058" s="170" customFormat="1" ht="12.75"/>
    <row r="3059" s="170" customFormat="1" ht="12.75"/>
    <row r="3060" s="170" customFormat="1" ht="12.75"/>
    <row r="3061" s="170" customFormat="1" ht="12.75"/>
    <row r="3062" s="170" customFormat="1" ht="12.75"/>
    <row r="3063" s="170" customFormat="1" ht="12.75"/>
    <row r="3064" s="170" customFormat="1" ht="12.75"/>
    <row r="3065" s="170" customFormat="1" ht="12.75"/>
    <row r="3066" s="170" customFormat="1" ht="12.75"/>
    <row r="3067" s="170" customFormat="1" ht="12.75"/>
    <row r="3068" s="170" customFormat="1" ht="12.75"/>
    <row r="3069" s="170" customFormat="1" ht="12.75"/>
    <row r="3070" s="170" customFormat="1" ht="12.75"/>
    <row r="3071" s="170" customFormat="1" ht="12.75"/>
    <row r="3072" s="170" customFormat="1" ht="12.75"/>
    <row r="3073" s="170" customFormat="1" ht="12.75"/>
    <row r="3074" s="170" customFormat="1" ht="12.75"/>
    <row r="3075" s="170" customFormat="1" ht="12.75"/>
    <row r="3076" s="170" customFormat="1" ht="12.75"/>
    <row r="3077" s="170" customFormat="1" ht="12.75"/>
    <row r="3078" s="170" customFormat="1" ht="12.75"/>
    <row r="3079" s="170" customFormat="1" ht="12.75"/>
    <row r="3080" s="170" customFormat="1" ht="12.75"/>
    <row r="3081" s="170" customFormat="1" ht="12.75"/>
    <row r="3082" s="170" customFormat="1" ht="12.75"/>
    <row r="3083" s="170" customFormat="1" ht="12.75"/>
    <row r="3084" s="170" customFormat="1" ht="12.75"/>
    <row r="3085" s="170" customFormat="1" ht="12.75"/>
    <row r="3086" s="170" customFormat="1" ht="12.75"/>
    <row r="3087" s="170" customFormat="1" ht="12.75"/>
    <row r="3088" s="170" customFormat="1" ht="12.75"/>
    <row r="3089" s="170" customFormat="1" ht="12.75"/>
    <row r="3090" s="170" customFormat="1" ht="12.75"/>
    <row r="3091" s="170" customFormat="1" ht="12.75"/>
    <row r="3092" s="170" customFormat="1" ht="12.75"/>
    <row r="3093" s="170" customFormat="1" ht="12.75"/>
    <row r="3094" s="170" customFormat="1" ht="12.75"/>
    <row r="3095" s="170" customFormat="1" ht="12.75"/>
    <row r="3096" s="170" customFormat="1" ht="12.75"/>
    <row r="3097" s="170" customFormat="1" ht="12.75"/>
    <row r="3098" s="170" customFormat="1" ht="12.75"/>
    <row r="3099" s="170" customFormat="1" ht="12.75"/>
    <row r="3100" s="170" customFormat="1" ht="12.75"/>
    <row r="3101" s="170" customFormat="1" ht="12.75"/>
    <row r="3102" s="170" customFormat="1" ht="12.75"/>
    <row r="3103" s="170" customFormat="1" ht="12.75"/>
    <row r="3104" s="170" customFormat="1" ht="12.75"/>
    <row r="3105" s="170" customFormat="1" ht="12.75"/>
    <row r="3106" s="170" customFormat="1" ht="12.75"/>
    <row r="3107" s="170" customFormat="1" ht="12.75"/>
    <row r="3108" s="170" customFormat="1" ht="12.75"/>
    <row r="3109" s="170" customFormat="1" ht="12.75"/>
    <row r="3110" s="170" customFormat="1" ht="12.75"/>
    <row r="3111" s="170" customFormat="1" ht="12.75"/>
    <row r="3112" s="170" customFormat="1" ht="12.75"/>
    <row r="3113" s="170" customFormat="1" ht="12.75"/>
    <row r="3114" s="170" customFormat="1" ht="12.75"/>
    <row r="3115" s="170" customFormat="1" ht="12.75"/>
    <row r="3116" s="170" customFormat="1" ht="12.75"/>
    <row r="3117" s="170" customFormat="1" ht="12.75"/>
    <row r="3118" s="170" customFormat="1" ht="12.75"/>
    <row r="3119" s="170" customFormat="1" ht="12.75"/>
    <row r="3120" s="170" customFormat="1" ht="12.75"/>
    <row r="3121" s="170" customFormat="1" ht="12.75"/>
    <row r="3122" s="170" customFormat="1" ht="12.75"/>
    <row r="3123" s="170" customFormat="1" ht="12.75"/>
    <row r="3124" s="170" customFormat="1" ht="12.75"/>
    <row r="3125" s="170" customFormat="1" ht="12.75"/>
    <row r="3126" s="170" customFormat="1" ht="12.75"/>
    <row r="3127" s="170" customFormat="1" ht="12.75"/>
    <row r="3128" s="170" customFormat="1" ht="12.75"/>
    <row r="3129" s="170" customFormat="1" ht="12.75"/>
    <row r="3130" s="170" customFormat="1" ht="12.75"/>
    <row r="3131" s="170" customFormat="1" ht="12.75"/>
    <row r="3132" s="170" customFormat="1" ht="12.75"/>
    <row r="3133" s="170" customFormat="1" ht="12.75"/>
    <row r="3134" s="170" customFormat="1" ht="12.75"/>
    <row r="3135" s="170" customFormat="1" ht="12.75"/>
    <row r="3136" s="170" customFormat="1" ht="12.75"/>
    <row r="3137" s="170" customFormat="1" ht="12.75"/>
    <row r="3138" s="170" customFormat="1" ht="12.75"/>
    <row r="3139" s="170" customFormat="1" ht="12.75"/>
    <row r="3140" s="170" customFormat="1" ht="12.75"/>
    <row r="3141" s="170" customFormat="1" ht="12.75"/>
    <row r="3142" s="170" customFormat="1" ht="12.75"/>
    <row r="3143" s="170" customFormat="1" ht="12.75"/>
    <row r="3144" s="170" customFormat="1" ht="12.75"/>
    <row r="3145" s="170" customFormat="1" ht="12.75"/>
    <row r="3146" s="170" customFormat="1" ht="12.75"/>
    <row r="3147" s="170" customFormat="1" ht="12.75"/>
    <row r="3148" s="170" customFormat="1" ht="12.75"/>
    <row r="3149" s="170" customFormat="1" ht="12.75"/>
    <row r="3150" s="170" customFormat="1" ht="12.75"/>
    <row r="3151" s="170" customFormat="1" ht="12.75"/>
    <row r="3152" s="170" customFormat="1" ht="12.75"/>
    <row r="3153" s="170" customFormat="1" ht="12.75"/>
    <row r="3154" s="170" customFormat="1" ht="12.75"/>
    <row r="3155" s="170" customFormat="1" ht="12.75"/>
    <row r="3156" s="170" customFormat="1" ht="12.75"/>
    <row r="3157" s="170" customFormat="1" ht="12.75"/>
    <row r="3158" s="170" customFormat="1" ht="12.75"/>
    <row r="3159" s="170" customFormat="1" ht="12.75"/>
    <row r="3160" s="170" customFormat="1" ht="12.75"/>
    <row r="3161" s="170" customFormat="1" ht="12.75"/>
    <row r="3162" s="170" customFormat="1" ht="12.75"/>
    <row r="3163" s="170" customFormat="1" ht="12.75"/>
    <row r="3164" s="170" customFormat="1" ht="12.75"/>
    <row r="3165" s="170" customFormat="1" ht="12.75"/>
    <row r="3166" s="170" customFormat="1" ht="12.75"/>
    <row r="3167" s="170" customFormat="1" ht="12.75"/>
    <row r="3168" s="170" customFormat="1" ht="12.75"/>
    <row r="3169" s="170" customFormat="1" ht="12.75"/>
    <row r="3170" s="170" customFormat="1" ht="12.75"/>
    <row r="3171" s="170" customFormat="1" ht="12.75"/>
    <row r="3172" s="170" customFormat="1" ht="12.75"/>
    <row r="3173" s="170" customFormat="1" ht="12.75"/>
    <row r="3174" s="170" customFormat="1" ht="12.75"/>
    <row r="3175" s="170" customFormat="1" ht="12.75"/>
    <row r="3176" s="170" customFormat="1" ht="12.75"/>
    <row r="3177" s="170" customFormat="1" ht="12.75"/>
    <row r="3178" s="170" customFormat="1" ht="12.75"/>
    <row r="3179" s="170" customFormat="1" ht="12.75"/>
    <row r="3180" s="170" customFormat="1" ht="12.75"/>
    <row r="3181" s="170" customFormat="1" ht="12.75"/>
    <row r="3182" s="170" customFormat="1" ht="12.75"/>
    <row r="3183" s="170" customFormat="1" ht="12.75"/>
    <row r="3184" s="170" customFormat="1" ht="12.75"/>
    <row r="3185" s="170" customFormat="1" ht="12.75"/>
    <row r="3186" s="170" customFormat="1" ht="12.75"/>
    <row r="3187" s="170" customFormat="1" ht="12.75"/>
    <row r="3188" s="170" customFormat="1" ht="12.75"/>
    <row r="3189" s="170" customFormat="1" ht="12.75"/>
    <row r="3190" s="170" customFormat="1" ht="12.75"/>
    <row r="3191" s="170" customFormat="1" ht="12.75"/>
    <row r="3192" s="170" customFormat="1" ht="12.75"/>
    <row r="3193" s="170" customFormat="1" ht="12.75"/>
    <row r="3194" s="170" customFormat="1" ht="12.75"/>
    <row r="3195" s="170" customFormat="1" ht="12.75"/>
    <row r="3196" s="170" customFormat="1" ht="12.75"/>
    <row r="3197" s="170" customFormat="1" ht="12.75"/>
    <row r="3198" s="170" customFormat="1" ht="12.75"/>
    <row r="3199" s="170" customFormat="1" ht="12.75"/>
    <row r="3200" s="170" customFormat="1" ht="12.75"/>
    <row r="3201" s="170" customFormat="1" ht="12.75"/>
    <row r="3202" s="170" customFormat="1" ht="12.75"/>
    <row r="3203" s="170" customFormat="1" ht="12.75"/>
    <row r="3204" s="170" customFormat="1" ht="12.75"/>
    <row r="3205" s="170" customFormat="1" ht="12.75"/>
    <row r="3206" s="170" customFormat="1" ht="12.75"/>
    <row r="3207" s="170" customFormat="1" ht="12.75"/>
    <row r="3208" s="170" customFormat="1" ht="12.75"/>
    <row r="3209" s="170" customFormat="1" ht="12.75"/>
    <row r="3210" s="170" customFormat="1" ht="12.75"/>
    <row r="3211" s="170" customFormat="1" ht="12.75"/>
    <row r="3212" s="170" customFormat="1" ht="12.75"/>
    <row r="3213" s="170" customFormat="1" ht="12.75"/>
    <row r="3214" s="170" customFormat="1" ht="12.75"/>
    <row r="3215" s="170" customFormat="1" ht="12.75"/>
    <row r="3216" s="170" customFormat="1" ht="12.75"/>
    <row r="3217" s="170" customFormat="1" ht="12.75"/>
    <row r="3218" s="170" customFormat="1" ht="12.75"/>
    <row r="3219" s="170" customFormat="1" ht="12.75"/>
    <row r="3220" s="170" customFormat="1" ht="12.75"/>
    <row r="3221" s="170" customFormat="1" ht="12.75"/>
    <row r="3222" s="170" customFormat="1" ht="12.75"/>
    <row r="3223" s="170" customFormat="1" ht="12.75"/>
    <row r="3224" s="170" customFormat="1" ht="12.75"/>
    <row r="3225" s="170" customFormat="1" ht="12.75"/>
    <row r="3226" s="170" customFormat="1" ht="12.75"/>
    <row r="3227" s="170" customFormat="1" ht="12.75"/>
    <row r="3228" s="170" customFormat="1" ht="12.75"/>
    <row r="3229" s="170" customFormat="1" ht="12.75"/>
    <row r="3230" s="170" customFormat="1" ht="12.75"/>
    <row r="3231" s="170" customFormat="1" ht="12.75"/>
    <row r="3232" s="170" customFormat="1" ht="12.75"/>
    <row r="3233" s="170" customFormat="1" ht="12.75"/>
    <row r="3234" s="170" customFormat="1" ht="12.75"/>
    <row r="3235" s="170" customFormat="1" ht="12.75"/>
    <row r="3236" s="170" customFormat="1" ht="12.75"/>
    <row r="3237" s="170" customFormat="1" ht="12.75"/>
    <row r="3238" s="170" customFormat="1" ht="12.75"/>
    <row r="3239" s="170" customFormat="1" ht="12.75"/>
    <row r="3240" s="170" customFormat="1" ht="12.75"/>
    <row r="3241" s="170" customFormat="1" ht="12.75"/>
    <row r="3242" s="170" customFormat="1" ht="12.75"/>
    <row r="3243" s="170" customFormat="1" ht="12.75"/>
    <row r="3244" s="170" customFormat="1" ht="12.75"/>
    <row r="3245" s="170" customFormat="1" ht="12.75"/>
    <row r="3246" s="170" customFormat="1" ht="12.75"/>
    <row r="3247" s="170" customFormat="1" ht="12.75"/>
    <row r="3248" s="170" customFormat="1" ht="12.75"/>
    <row r="3249" s="170" customFormat="1" ht="12.75"/>
    <row r="3250" s="170" customFormat="1" ht="12.75"/>
    <row r="3251" s="170" customFormat="1" ht="12.75"/>
    <row r="3252" s="170" customFormat="1" ht="12.75"/>
    <row r="3253" s="170" customFormat="1" ht="12.75"/>
    <row r="3254" s="170" customFormat="1" ht="12.75"/>
    <row r="3255" s="170" customFormat="1" ht="12.75"/>
    <row r="3256" s="170" customFormat="1" ht="12.75"/>
    <row r="3257" s="170" customFormat="1" ht="12.75"/>
    <row r="3258" s="170" customFormat="1" ht="12.75"/>
    <row r="3259" s="170" customFormat="1" ht="12.75"/>
    <row r="3260" s="170" customFormat="1" ht="12.75"/>
    <row r="3261" s="170" customFormat="1" ht="12.75"/>
    <row r="3262" s="170" customFormat="1" ht="12.75"/>
    <row r="3263" s="170" customFormat="1" ht="12.75"/>
    <row r="3264" s="170" customFormat="1" ht="12.75"/>
    <row r="3265" s="170" customFormat="1" ht="12.75"/>
    <row r="3266" s="170" customFormat="1" ht="12.75"/>
    <row r="3267" s="170" customFormat="1" ht="12.75"/>
    <row r="3268" s="170" customFormat="1" ht="12.75"/>
    <row r="3269" s="170" customFormat="1" ht="12.75"/>
    <row r="3270" s="170" customFormat="1" ht="12.75"/>
    <row r="3271" s="170" customFormat="1" ht="12.75"/>
    <row r="3272" s="170" customFormat="1" ht="12.75"/>
    <row r="3273" s="170" customFormat="1" ht="12.75"/>
    <row r="3274" s="170" customFormat="1" ht="12.75"/>
    <row r="3275" s="170" customFormat="1" ht="12.75"/>
    <row r="3276" s="170" customFormat="1" ht="12.75"/>
    <row r="3277" s="170" customFormat="1" ht="12.75"/>
    <row r="3278" s="170" customFormat="1" ht="12.75"/>
    <row r="3279" s="170" customFormat="1" ht="12.75"/>
    <row r="3280" s="170" customFormat="1" ht="12.75"/>
    <row r="3281" s="170" customFormat="1" ht="12.75"/>
    <row r="3282" s="170" customFormat="1" ht="12.75"/>
    <row r="3283" s="170" customFormat="1" ht="12.75"/>
    <row r="3284" s="170" customFormat="1" ht="12.75"/>
    <row r="3285" s="170" customFormat="1" ht="12.75"/>
    <row r="3286" s="170" customFormat="1" ht="12.75"/>
    <row r="3287" s="170" customFormat="1" ht="12.75"/>
    <row r="3288" s="170" customFormat="1" ht="12.75"/>
    <row r="3289" s="170" customFormat="1" ht="12.75"/>
    <row r="3290" s="170" customFormat="1" ht="12.75"/>
    <row r="3291" s="170" customFormat="1" ht="12.75"/>
    <row r="3292" s="170" customFormat="1" ht="12.75"/>
    <row r="3293" s="170" customFormat="1" ht="12.75"/>
    <row r="3294" s="170" customFormat="1" ht="12.75"/>
    <row r="3295" s="170" customFormat="1" ht="12.75"/>
    <row r="3296" s="170" customFormat="1" ht="12.75"/>
    <row r="3297" s="170" customFormat="1" ht="12.75"/>
    <row r="3298" s="170" customFormat="1" ht="12.75"/>
    <row r="3299" s="170" customFormat="1" ht="12.75"/>
    <row r="3300" s="170" customFormat="1" ht="12.75"/>
    <row r="3301" s="170" customFormat="1" ht="12.75"/>
    <row r="3302" s="170" customFormat="1" ht="12.75"/>
    <row r="3303" s="170" customFormat="1" ht="12.75"/>
    <row r="3304" s="170" customFormat="1" ht="12.75"/>
    <row r="3305" s="170" customFormat="1" ht="12.75"/>
    <row r="3306" s="170" customFormat="1" ht="12.75"/>
    <row r="3307" s="170" customFormat="1" ht="12.75"/>
    <row r="3308" s="170" customFormat="1" ht="12.75"/>
    <row r="3309" s="170" customFormat="1" ht="12.75"/>
    <row r="3310" s="170" customFormat="1" ht="12.75"/>
    <row r="3311" s="170" customFormat="1" ht="12.75"/>
    <row r="3312" s="170" customFormat="1" ht="12.75"/>
    <row r="3313" s="170" customFormat="1" ht="12.75"/>
    <row r="3314" s="170" customFormat="1" ht="12.75"/>
    <row r="3315" s="170" customFormat="1" ht="12.75"/>
    <row r="3316" s="170" customFormat="1" ht="12.75"/>
    <row r="3317" s="170" customFormat="1" ht="12.75"/>
    <row r="3318" s="170" customFormat="1" ht="12.75"/>
    <row r="3319" s="170" customFormat="1" ht="12.75"/>
    <row r="3320" s="170" customFormat="1" ht="12.75"/>
    <row r="3321" s="170" customFormat="1" ht="12.75"/>
    <row r="3322" s="170" customFormat="1" ht="12.75"/>
    <row r="3323" s="170" customFormat="1" ht="12.75"/>
    <row r="3324" s="170" customFormat="1" ht="12.75"/>
    <row r="3325" s="170" customFormat="1" ht="12.75"/>
    <row r="3326" s="170" customFormat="1" ht="12.75"/>
    <row r="3327" s="170" customFormat="1" ht="12.75"/>
    <row r="3328" s="170" customFormat="1" ht="12.75"/>
    <row r="3329" s="170" customFormat="1" ht="12.75"/>
    <row r="3330" s="170" customFormat="1" ht="12.75"/>
    <row r="3331" s="170" customFormat="1" ht="12.75"/>
    <row r="3332" s="170" customFormat="1" ht="12.75"/>
    <row r="3333" s="170" customFormat="1" ht="12.75"/>
    <row r="3334" s="170" customFormat="1" ht="12.75"/>
    <row r="3335" s="170" customFormat="1" ht="12.75"/>
    <row r="3336" s="170" customFormat="1" ht="12.75"/>
    <row r="3337" s="170" customFormat="1" ht="12.75"/>
    <row r="3338" s="170" customFormat="1" ht="12.75"/>
    <row r="3339" s="170" customFormat="1" ht="12.75"/>
    <row r="3340" s="170" customFormat="1" ht="12.75"/>
    <row r="3341" s="170" customFormat="1" ht="12.75"/>
    <row r="3342" s="170" customFormat="1" ht="12.75"/>
    <row r="3343" s="170" customFormat="1" ht="12.75"/>
    <row r="3344" s="170" customFormat="1" ht="12.75"/>
    <row r="3345" s="170" customFormat="1" ht="12.75"/>
    <row r="3346" s="170" customFormat="1" ht="12.75"/>
    <row r="3347" s="170" customFormat="1" ht="12.75"/>
    <row r="3348" s="170" customFormat="1" ht="12.75"/>
    <row r="3349" s="170" customFormat="1" ht="12.75"/>
    <row r="3350" s="170" customFormat="1" ht="12.75"/>
    <row r="3351" s="170" customFormat="1" ht="12.75"/>
    <row r="3352" s="170" customFormat="1" ht="12.75"/>
  </sheetData>
  <sheetProtection password="EF65" sheet="1" objects="1" scenarios="1"/>
  <printOptions horizontalCentered="1" verticalCentered="1"/>
  <pageMargins left="0.3937007874015748" right="0.3937007874015748" top="0.5905511811023623" bottom="0.5905511811023623" header="0.5118110236220472" footer="0.5118110236220472"/>
  <pageSetup horizontalDpi="300" verticalDpi="300" orientation="portrait" paperSize="9" r:id="rId1"/>
</worksheet>
</file>

<file path=xl/worksheets/sheet14.xml><?xml version="1.0" encoding="utf-8"?>
<worksheet xmlns="http://schemas.openxmlformats.org/spreadsheetml/2006/main" xmlns:r="http://schemas.openxmlformats.org/officeDocument/2006/relationships">
  <dimension ref="A1:BV35"/>
  <sheetViews>
    <sheetView workbookViewId="0" topLeftCell="A1">
      <selection activeCell="F8" sqref="F8"/>
    </sheetView>
  </sheetViews>
  <sheetFormatPr defaultColWidth="9.140625" defaultRowHeight="12.75"/>
  <cols>
    <col min="1" max="1" width="5.7109375" style="0" customWidth="1"/>
    <col min="2" max="5" width="11.7109375" style="0" customWidth="1"/>
    <col min="6" max="7" width="21.7109375" style="0" customWidth="1"/>
    <col min="8" max="48" width="9.140625" style="170" customWidth="1"/>
  </cols>
  <sheetData>
    <row r="1" spans="1:7" ht="16.5" thickBot="1">
      <c r="A1" s="706" t="s">
        <v>419</v>
      </c>
      <c r="B1" s="707"/>
      <c r="C1" s="707"/>
      <c r="D1" s="707"/>
      <c r="E1" s="707"/>
      <c r="F1" s="210" t="s">
        <v>568</v>
      </c>
      <c r="G1" s="214">
        <f>+1Př1!I1</f>
      </c>
    </row>
    <row r="2" spans="1:7" ht="24" customHeight="1">
      <c r="A2" s="670" t="s">
        <v>365</v>
      </c>
      <c r="B2" s="670"/>
      <c r="C2" s="670"/>
      <c r="D2" s="670"/>
      <c r="E2" s="670"/>
      <c r="F2" s="670"/>
      <c r="G2" s="152"/>
    </row>
    <row r="3" spans="1:7" ht="27" customHeight="1">
      <c r="A3" s="867" t="s">
        <v>562</v>
      </c>
      <c r="B3" s="868"/>
      <c r="C3" s="868"/>
      <c r="D3" s="868"/>
      <c r="E3" s="868"/>
      <c r="F3" s="868"/>
      <c r="G3" s="868"/>
    </row>
    <row r="4" spans="1:7" ht="12.75">
      <c r="A4" s="626"/>
      <c r="B4" s="626"/>
      <c r="C4" s="626"/>
      <c r="D4" s="626"/>
      <c r="E4" s="626"/>
      <c r="F4" s="626"/>
      <c r="G4" s="626"/>
    </row>
    <row r="5" spans="1:48" s="216" customFormat="1" ht="13.5" thickBot="1">
      <c r="A5" s="869" t="s">
        <v>463</v>
      </c>
      <c r="B5" s="870"/>
      <c r="C5" s="870"/>
      <c r="D5" s="870"/>
      <c r="E5" s="870"/>
      <c r="F5" s="870"/>
      <c r="G5" s="403"/>
      <c r="H5" s="215"/>
      <c r="I5" s="215"/>
      <c r="J5" s="215"/>
      <c r="K5" s="215"/>
      <c r="L5" s="215"/>
      <c r="M5" s="215"/>
      <c r="N5" s="215"/>
      <c r="O5" s="215"/>
      <c r="P5" s="215"/>
      <c r="Q5" s="215"/>
      <c r="R5" s="215"/>
      <c r="S5" s="215"/>
      <c r="T5" s="215"/>
      <c r="U5" s="215"/>
      <c r="V5" s="215"/>
      <c r="W5" s="215"/>
      <c r="X5" s="215"/>
      <c r="Y5" s="215"/>
      <c r="Z5" s="215"/>
      <c r="AA5" s="215"/>
      <c r="AB5" s="215"/>
      <c r="AC5" s="215"/>
      <c r="AD5" s="215"/>
      <c r="AE5" s="215"/>
      <c r="AF5" s="215"/>
      <c r="AG5" s="215"/>
      <c r="AH5" s="215"/>
      <c r="AI5" s="215"/>
      <c r="AJ5" s="215"/>
      <c r="AK5" s="215"/>
      <c r="AL5" s="215"/>
      <c r="AM5" s="215"/>
      <c r="AN5" s="215"/>
      <c r="AO5" s="215"/>
      <c r="AP5" s="215"/>
      <c r="AQ5" s="215"/>
      <c r="AR5" s="215"/>
      <c r="AS5" s="215"/>
      <c r="AT5" s="215"/>
      <c r="AU5" s="215"/>
      <c r="AV5" s="215"/>
    </row>
    <row r="6" spans="1:45" s="216" customFormat="1" ht="15" customHeight="1">
      <c r="A6" s="793"/>
      <c r="B6" s="357"/>
      <c r="C6" s="357"/>
      <c r="D6" s="357"/>
      <c r="E6" s="496"/>
      <c r="F6" s="859" t="s">
        <v>136</v>
      </c>
      <c r="G6" s="860"/>
      <c r="H6" s="215"/>
      <c r="I6" s="215"/>
      <c r="J6" s="215"/>
      <c r="K6" s="215"/>
      <c r="L6" s="215"/>
      <c r="M6" s="215"/>
      <c r="N6" s="215"/>
      <c r="O6" s="215"/>
      <c r="P6" s="215"/>
      <c r="Q6" s="215"/>
      <c r="R6" s="215"/>
      <c r="S6" s="215"/>
      <c r="T6" s="215"/>
      <c r="U6" s="215"/>
      <c r="V6" s="215"/>
      <c r="W6" s="215"/>
      <c r="X6" s="215"/>
      <c r="Y6" s="215"/>
      <c r="Z6" s="215"/>
      <c r="AA6" s="215"/>
      <c r="AB6" s="215"/>
      <c r="AC6" s="215"/>
      <c r="AD6" s="215"/>
      <c r="AE6" s="215"/>
      <c r="AF6" s="215"/>
      <c r="AG6" s="215"/>
      <c r="AH6" s="215"/>
      <c r="AI6" s="215"/>
      <c r="AJ6" s="215"/>
      <c r="AK6" s="215"/>
      <c r="AL6" s="215"/>
      <c r="AM6" s="215"/>
      <c r="AN6" s="215"/>
      <c r="AO6" s="215"/>
      <c r="AP6" s="215"/>
      <c r="AQ6" s="215"/>
      <c r="AR6" s="215"/>
      <c r="AS6" s="215"/>
    </row>
    <row r="7" spans="1:48" ht="15" customHeight="1">
      <c r="A7" s="497"/>
      <c r="B7" s="384"/>
      <c r="C7" s="384"/>
      <c r="D7" s="384"/>
      <c r="E7" s="385"/>
      <c r="F7" s="194" t="s">
        <v>569</v>
      </c>
      <c r="G7" s="231" t="s">
        <v>584</v>
      </c>
      <c r="AT7"/>
      <c r="AU7"/>
      <c r="AV7"/>
    </row>
    <row r="8" spans="1:7" ht="48" customHeight="1">
      <c r="A8" s="230">
        <v>301</v>
      </c>
      <c r="B8" s="863" t="s">
        <v>464</v>
      </c>
      <c r="C8" s="863"/>
      <c r="D8" s="863"/>
      <c r="E8" s="864"/>
      <c r="F8" s="130">
        <f>ROUND(IF(+1Př1!F22&gt;0,MAX(0.15,+DAP3!D10/DAP2!E10),0),4)</f>
        <v>0</v>
      </c>
      <c r="G8" s="131"/>
    </row>
    <row r="9" spans="1:7" ht="30" customHeight="1" thickBot="1">
      <c r="A9" s="85">
        <v>302</v>
      </c>
      <c r="B9" s="865" t="s">
        <v>465</v>
      </c>
      <c r="C9" s="865"/>
      <c r="D9" s="865"/>
      <c r="E9" s="866"/>
      <c r="F9" s="221">
        <v>0</v>
      </c>
      <c r="G9" s="218"/>
    </row>
    <row r="10" spans="1:7" ht="30" customHeight="1" thickBot="1">
      <c r="A10" s="201">
        <v>303</v>
      </c>
      <c r="B10" s="871" t="s">
        <v>253</v>
      </c>
      <c r="C10" s="871"/>
      <c r="D10" s="871"/>
      <c r="E10" s="872"/>
      <c r="F10" s="219">
        <f>+ROUND(F9*F8,0)</f>
        <v>0</v>
      </c>
      <c r="G10" s="220"/>
    </row>
    <row r="11" spans="1:7" ht="9" customHeight="1" thickBot="1">
      <c r="A11" s="861"/>
      <c r="B11" s="862"/>
      <c r="C11" s="862"/>
      <c r="D11" s="862"/>
      <c r="E11" s="862"/>
      <c r="F11" s="862"/>
      <c r="G11" s="625"/>
    </row>
    <row r="12" spans="1:7" ht="15" customHeight="1">
      <c r="A12" s="793"/>
      <c r="B12" s="357"/>
      <c r="C12" s="357"/>
      <c r="D12" s="357"/>
      <c r="E12" s="496"/>
      <c r="F12" s="859" t="s">
        <v>136</v>
      </c>
      <c r="G12" s="860"/>
    </row>
    <row r="13" spans="1:7" ht="15" customHeight="1">
      <c r="A13" s="497"/>
      <c r="B13" s="384"/>
      <c r="C13" s="384"/>
      <c r="D13" s="384"/>
      <c r="E13" s="385"/>
      <c r="F13" s="194" t="s">
        <v>569</v>
      </c>
      <c r="G13" s="231" t="s">
        <v>584</v>
      </c>
    </row>
    <row r="14" spans="1:7" ht="36" customHeight="1">
      <c r="A14" s="82">
        <v>304</v>
      </c>
      <c r="B14" s="863" t="s">
        <v>183</v>
      </c>
      <c r="C14" s="863"/>
      <c r="D14" s="863"/>
      <c r="E14" s="864"/>
      <c r="F14" s="134">
        <v>0</v>
      </c>
      <c r="G14" s="132"/>
    </row>
    <row r="15" spans="1:7" ht="36" customHeight="1">
      <c r="A15" s="82">
        <v>305</v>
      </c>
      <c r="B15" s="863" t="s">
        <v>184</v>
      </c>
      <c r="C15" s="863"/>
      <c r="D15" s="863"/>
      <c r="E15" s="864"/>
      <c r="F15" s="135">
        <v>0</v>
      </c>
      <c r="G15" s="131"/>
    </row>
    <row r="16" spans="1:7" ht="30" customHeight="1">
      <c r="A16" s="82">
        <v>306</v>
      </c>
      <c r="B16" s="863" t="s">
        <v>366</v>
      </c>
      <c r="C16" s="863"/>
      <c r="D16" s="863"/>
      <c r="E16" s="864"/>
      <c r="F16" s="133">
        <f>+IF(F9=0,0,ROUND(F14/F9*100,0))</f>
        <v>0</v>
      </c>
      <c r="G16" s="131"/>
    </row>
    <row r="17" spans="1:7" ht="30" customHeight="1">
      <c r="A17" s="82">
        <v>307</v>
      </c>
      <c r="B17" s="863" t="s">
        <v>254</v>
      </c>
      <c r="C17" s="863"/>
      <c r="D17" s="863"/>
      <c r="E17" s="864"/>
      <c r="F17" s="133">
        <f>+ROUND(F10*F16/100,0)</f>
        <v>0</v>
      </c>
      <c r="G17" s="131"/>
    </row>
    <row r="18" spans="1:7" ht="30" customHeight="1">
      <c r="A18" s="82">
        <v>308</v>
      </c>
      <c r="B18" s="863" t="s">
        <v>127</v>
      </c>
      <c r="C18" s="863"/>
      <c r="D18" s="863"/>
      <c r="E18" s="864"/>
      <c r="F18" s="293">
        <f>+MIN(F17,F15)</f>
        <v>0</v>
      </c>
      <c r="G18" s="136"/>
    </row>
    <row r="19" spans="1:7" ht="30" customHeight="1" thickBot="1">
      <c r="A19" s="85">
        <v>309</v>
      </c>
      <c r="B19" s="865" t="s">
        <v>255</v>
      </c>
      <c r="C19" s="865"/>
      <c r="D19" s="865"/>
      <c r="E19" s="866"/>
      <c r="F19" s="217">
        <f>MAX(+F15-F18,0)</f>
        <v>0</v>
      </c>
      <c r="G19" s="222"/>
    </row>
    <row r="20" spans="1:7" ht="36" customHeight="1" thickBot="1">
      <c r="A20" s="201">
        <v>310</v>
      </c>
      <c r="B20" s="871" t="s">
        <v>256</v>
      </c>
      <c r="C20" s="871"/>
      <c r="D20" s="871"/>
      <c r="E20" s="872"/>
      <c r="F20" s="223">
        <f>+IF(F14+F15&gt;0,ROUND(MAX(0,F10-F18),0),0)</f>
        <v>0</v>
      </c>
      <c r="G20" s="224"/>
    </row>
    <row r="21" spans="1:7" ht="9" customHeight="1">
      <c r="A21" s="861"/>
      <c r="B21" s="862"/>
      <c r="C21" s="862"/>
      <c r="D21" s="862"/>
      <c r="E21" s="862"/>
      <c r="F21" s="862"/>
      <c r="G21" s="625"/>
    </row>
    <row r="22" spans="1:7" ht="15" customHeight="1" thickBot="1">
      <c r="A22" s="875" t="s">
        <v>257</v>
      </c>
      <c r="B22" s="359"/>
      <c r="C22" s="359"/>
      <c r="D22" s="359"/>
      <c r="E22" s="359"/>
      <c r="F22" s="359"/>
      <c r="G22" s="359"/>
    </row>
    <row r="23" spans="1:7" ht="15" customHeight="1">
      <c r="A23" s="793"/>
      <c r="B23" s="357"/>
      <c r="C23" s="357"/>
      <c r="D23" s="357"/>
      <c r="E23" s="496"/>
      <c r="F23" s="859" t="s">
        <v>136</v>
      </c>
      <c r="G23" s="860"/>
    </row>
    <row r="24" spans="1:7" ht="15" customHeight="1">
      <c r="A24" s="497"/>
      <c r="B24" s="384"/>
      <c r="C24" s="384"/>
      <c r="D24" s="384"/>
      <c r="E24" s="385"/>
      <c r="F24" s="194" t="s">
        <v>569</v>
      </c>
      <c r="G24" s="231" t="s">
        <v>584</v>
      </c>
    </row>
    <row r="25" spans="1:7" ht="30" customHeight="1">
      <c r="A25" s="82">
        <v>311</v>
      </c>
      <c r="B25" s="876" t="s">
        <v>367</v>
      </c>
      <c r="C25" s="877"/>
      <c r="D25" s="877"/>
      <c r="E25" s="877"/>
      <c r="F25" s="84">
        <f>+IF(F26&gt;0,+DAP2!E4+DAP2!E9,0)</f>
        <v>0</v>
      </c>
      <c r="G25" s="80"/>
    </row>
    <row r="26" spans="1:7" ht="30" customHeight="1">
      <c r="A26" s="82">
        <v>312</v>
      </c>
      <c r="B26" s="876" t="s">
        <v>368</v>
      </c>
      <c r="C26" s="877"/>
      <c r="D26" s="877"/>
      <c r="E26" s="877"/>
      <c r="F26" s="84">
        <v>0</v>
      </c>
      <c r="G26" s="80"/>
    </row>
    <row r="27" spans="1:7" ht="30" customHeight="1">
      <c r="A27" s="82">
        <v>313</v>
      </c>
      <c r="B27" s="876" t="s">
        <v>369</v>
      </c>
      <c r="C27" s="877"/>
      <c r="D27" s="877"/>
      <c r="E27" s="877"/>
      <c r="F27" s="84">
        <f>+F25-F26</f>
        <v>0</v>
      </c>
      <c r="G27" s="80"/>
    </row>
    <row r="28" spans="1:7" ht="45" customHeight="1">
      <c r="A28" s="82">
        <v>314</v>
      </c>
      <c r="B28" s="876" t="s">
        <v>370</v>
      </c>
      <c r="C28" s="877"/>
      <c r="D28" s="877"/>
      <c r="E28" s="877"/>
      <c r="F28" s="310">
        <f>IF(F26&gt;0,+F27-DAP2!E11,0)</f>
        <v>0</v>
      </c>
      <c r="G28" s="80"/>
    </row>
    <row r="29" spans="1:7" ht="30" customHeight="1" thickBot="1">
      <c r="A29" s="85">
        <v>315</v>
      </c>
      <c r="B29" s="880" t="s">
        <v>371</v>
      </c>
      <c r="C29" s="881"/>
      <c r="D29" s="881"/>
      <c r="E29" s="881"/>
      <c r="F29" s="311">
        <f>IF(F26&gt;0,ROUND(100*DAP3!D10/DAP2!E12,2),0)</f>
        <v>0</v>
      </c>
      <c r="G29" s="225"/>
    </row>
    <row r="30" spans="1:7" ht="30" customHeight="1" thickBot="1">
      <c r="A30" s="201">
        <v>316</v>
      </c>
      <c r="B30" s="882" t="s">
        <v>121</v>
      </c>
      <c r="C30" s="883"/>
      <c r="D30" s="883"/>
      <c r="E30" s="883"/>
      <c r="F30" s="312">
        <f>+ROUND(F28*F29/100,0)</f>
        <v>0</v>
      </c>
      <c r="G30" s="226"/>
    </row>
    <row r="31" spans="1:7" ht="12.75" customHeight="1">
      <c r="A31" s="878" t="str">
        <f>+DAP1!A44</f>
        <v>Formulář zpracovala ASPEKT HM, daňová, účetní a auditorská kancelář, Vodňanského 4, Praha 6-Břevnov, tel. 233 356 811</v>
      </c>
      <c r="B31" s="879"/>
      <c r="C31" s="879"/>
      <c r="D31" s="879"/>
      <c r="E31" s="879"/>
      <c r="F31" s="879"/>
      <c r="G31" s="879"/>
    </row>
    <row r="32" spans="1:7" ht="12.75" customHeight="1">
      <c r="A32" s="873" t="s">
        <v>214</v>
      </c>
      <c r="B32" s="873"/>
      <c r="C32" s="873"/>
      <c r="D32" s="873"/>
      <c r="E32" s="874"/>
      <c r="F32" s="874"/>
      <c r="G32" s="874"/>
    </row>
    <row r="33" spans="49:74" s="170" customFormat="1" ht="12.75">
      <c r="AW33"/>
      <c r="AX33"/>
      <c r="AY33"/>
      <c r="AZ33"/>
      <c r="BA33"/>
      <c r="BB33"/>
      <c r="BC33"/>
      <c r="BD33"/>
      <c r="BE33"/>
      <c r="BF33"/>
      <c r="BG33"/>
      <c r="BH33"/>
      <c r="BI33"/>
      <c r="BJ33"/>
      <c r="BK33"/>
      <c r="BL33"/>
      <c r="BM33"/>
      <c r="BN33"/>
      <c r="BO33"/>
      <c r="BP33"/>
      <c r="BQ33"/>
      <c r="BR33"/>
      <c r="BS33"/>
      <c r="BT33"/>
      <c r="BU33"/>
      <c r="BV33"/>
    </row>
    <row r="34" spans="49:74" s="170" customFormat="1" ht="12.75">
      <c r="AW34"/>
      <c r="AX34"/>
      <c r="AY34"/>
      <c r="AZ34"/>
      <c r="BA34"/>
      <c r="BB34"/>
      <c r="BC34"/>
      <c r="BD34"/>
      <c r="BE34"/>
      <c r="BF34"/>
      <c r="BG34"/>
      <c r="BH34"/>
      <c r="BI34"/>
      <c r="BJ34"/>
      <c r="BK34"/>
      <c r="BL34"/>
      <c r="BM34"/>
      <c r="BN34"/>
      <c r="BO34"/>
      <c r="BP34"/>
      <c r="BQ34"/>
      <c r="BR34"/>
      <c r="BS34"/>
      <c r="BT34"/>
      <c r="BU34"/>
      <c r="BV34"/>
    </row>
    <row r="35" spans="49:74" s="170" customFormat="1" ht="12.75">
      <c r="AW35"/>
      <c r="AX35"/>
      <c r="AY35"/>
      <c r="AZ35"/>
      <c r="BA35"/>
      <c r="BB35"/>
      <c r="BC35"/>
      <c r="BD35"/>
      <c r="BE35"/>
      <c r="BF35"/>
      <c r="BG35"/>
      <c r="BH35"/>
      <c r="BI35"/>
      <c r="BJ35"/>
      <c r="BK35"/>
      <c r="BL35"/>
      <c r="BM35"/>
      <c r="BN35"/>
      <c r="BO35"/>
      <c r="BP35"/>
      <c r="BQ35"/>
      <c r="BR35"/>
      <c r="BS35"/>
      <c r="BT35"/>
      <c r="BU35"/>
      <c r="BV35"/>
    </row>
    <row r="36" s="170" customFormat="1" ht="12.75"/>
    <row r="37" s="170" customFormat="1" ht="12.75"/>
    <row r="38" s="170" customFormat="1" ht="12.75"/>
    <row r="39" s="170" customFormat="1" ht="12.75"/>
    <row r="40" s="170" customFormat="1" ht="12.75"/>
    <row r="41" s="170" customFormat="1" ht="12.75"/>
    <row r="42" s="170" customFormat="1" ht="12.75"/>
    <row r="43" s="170" customFormat="1" ht="12.75"/>
    <row r="44" s="170" customFormat="1" ht="12.75"/>
    <row r="45" s="170" customFormat="1" ht="12.75"/>
    <row r="46" s="170" customFormat="1" ht="12.75"/>
    <row r="47" s="170" customFormat="1" ht="12.75"/>
    <row r="48" s="170" customFormat="1" ht="12.75"/>
    <row r="49" s="170" customFormat="1" ht="12.75"/>
    <row r="50" s="170" customFormat="1" ht="12.75"/>
    <row r="51" s="170" customFormat="1" ht="12.75"/>
    <row r="52" s="170" customFormat="1" ht="12.75"/>
    <row r="53" s="170" customFormat="1" ht="12.75"/>
    <row r="54" s="170" customFormat="1" ht="12.75"/>
    <row r="55" s="170" customFormat="1" ht="12.75"/>
    <row r="56" s="170" customFormat="1" ht="12.75"/>
    <row r="57" s="170" customFormat="1" ht="12.75"/>
    <row r="58" s="170" customFormat="1" ht="12.75"/>
    <row r="59" s="170" customFormat="1" ht="12.75"/>
    <row r="60" s="170" customFormat="1" ht="12.75"/>
    <row r="61" s="170" customFormat="1" ht="12.75"/>
    <row r="62" s="170" customFormat="1" ht="12.75"/>
    <row r="63" s="170" customFormat="1" ht="12.75"/>
    <row r="64" s="170" customFormat="1" ht="12.75"/>
    <row r="65" s="170" customFormat="1" ht="12.75"/>
    <row r="66" s="170" customFormat="1" ht="12.75"/>
    <row r="67" s="170" customFormat="1" ht="12.75"/>
    <row r="68" s="170" customFormat="1" ht="12.75"/>
    <row r="69" s="170" customFormat="1" ht="12.75"/>
    <row r="70" s="170" customFormat="1" ht="12.75"/>
    <row r="71" s="170" customFormat="1" ht="12.75"/>
    <row r="72" s="170" customFormat="1" ht="12.75"/>
    <row r="73" s="170" customFormat="1" ht="12.75"/>
    <row r="74" s="170" customFormat="1" ht="12.75"/>
    <row r="75" s="170" customFormat="1" ht="12.75"/>
    <row r="76" s="170" customFormat="1" ht="12.75"/>
    <row r="77" s="170" customFormat="1" ht="12.75"/>
    <row r="78" s="170" customFormat="1" ht="12.75"/>
    <row r="79" s="170" customFormat="1" ht="12.75"/>
    <row r="80" s="170" customFormat="1" ht="12.75"/>
    <row r="81" s="170" customFormat="1" ht="12.75"/>
    <row r="82" s="170" customFormat="1" ht="12.75"/>
    <row r="83" s="170" customFormat="1" ht="12.75"/>
    <row r="84" s="170" customFormat="1" ht="12.75"/>
    <row r="85" s="170" customFormat="1" ht="12.75"/>
    <row r="86" s="170" customFormat="1" ht="12.75"/>
    <row r="87" s="170" customFormat="1" ht="12.75"/>
    <row r="88" s="170" customFormat="1" ht="12.75"/>
    <row r="89" s="170" customFormat="1" ht="12.75"/>
    <row r="90" s="170" customFormat="1" ht="12.75"/>
    <row r="91" s="170" customFormat="1" ht="12.75"/>
    <row r="92" s="170" customFormat="1" ht="12.75"/>
    <row r="93" s="170" customFormat="1" ht="12.75"/>
    <row r="94" s="170" customFormat="1" ht="12.75"/>
    <row r="95" s="170" customFormat="1" ht="12.75"/>
    <row r="96" s="170" customFormat="1" ht="12.75"/>
    <row r="97" s="170" customFormat="1" ht="12.75"/>
    <row r="98" s="170" customFormat="1" ht="12.75"/>
    <row r="99" s="170" customFormat="1" ht="12.75"/>
    <row r="100" s="170" customFormat="1" ht="12.75"/>
    <row r="101" s="170" customFormat="1" ht="12.75"/>
    <row r="102" s="170" customFormat="1" ht="12.75"/>
    <row r="103" s="170" customFormat="1" ht="12.75"/>
    <row r="104" s="170" customFormat="1" ht="12.75"/>
    <row r="105" s="170" customFormat="1" ht="12.75"/>
    <row r="106" s="170" customFormat="1" ht="12.75"/>
    <row r="107" s="170" customFormat="1" ht="12.75"/>
    <row r="108" s="170" customFormat="1" ht="12.75"/>
    <row r="109" s="170" customFormat="1" ht="12.75"/>
    <row r="110" s="170" customFormat="1" ht="12.75"/>
    <row r="111" s="170" customFormat="1" ht="12.75"/>
    <row r="112" s="170" customFormat="1" ht="12.75"/>
    <row r="113" s="170" customFormat="1" ht="12.75"/>
    <row r="114" s="170" customFormat="1" ht="12.75"/>
    <row r="115" s="170" customFormat="1" ht="12.75"/>
    <row r="116" s="170" customFormat="1" ht="12.75"/>
    <row r="117" s="170" customFormat="1" ht="12.75"/>
    <row r="118" s="170" customFormat="1" ht="12.75"/>
    <row r="119" s="170" customFormat="1" ht="12.75"/>
    <row r="120" s="170" customFormat="1" ht="12.75"/>
    <row r="121" s="170" customFormat="1" ht="12.75"/>
    <row r="122" s="170" customFormat="1" ht="12.75"/>
    <row r="123" s="170" customFormat="1" ht="12.75"/>
    <row r="124" s="170" customFormat="1" ht="12.75"/>
    <row r="125" s="170" customFormat="1" ht="12.75"/>
    <row r="126" s="170" customFormat="1" ht="12.75"/>
    <row r="127" s="170" customFormat="1" ht="12.75"/>
    <row r="128" s="170" customFormat="1" ht="12.75"/>
    <row r="129" s="170" customFormat="1" ht="12.75"/>
    <row r="130" s="170" customFormat="1" ht="12.75"/>
    <row r="131" s="170" customFormat="1" ht="12.75"/>
    <row r="132" s="170" customFormat="1" ht="12.75"/>
    <row r="133" s="170" customFormat="1" ht="12.75"/>
    <row r="134" s="170" customFormat="1" ht="12.75"/>
    <row r="135" s="170" customFormat="1" ht="12.75"/>
    <row r="136" s="170" customFormat="1" ht="12.75"/>
    <row r="137" s="170" customFormat="1" ht="12.75"/>
    <row r="138" s="170" customFormat="1" ht="12.75"/>
    <row r="139" s="170" customFormat="1" ht="12.75"/>
    <row r="140" s="170" customFormat="1" ht="12.75"/>
    <row r="141" s="170" customFormat="1" ht="12.75"/>
    <row r="142" s="170" customFormat="1" ht="12.75"/>
    <row r="143" s="170" customFormat="1" ht="12.75"/>
    <row r="144" s="170" customFormat="1" ht="12.75"/>
    <row r="145" s="170" customFormat="1" ht="12.75"/>
    <row r="146" s="170" customFormat="1" ht="12.75"/>
    <row r="147" s="170" customFormat="1" ht="12.75"/>
    <row r="148" s="170" customFormat="1" ht="12.75"/>
    <row r="149" s="170" customFormat="1" ht="12.75"/>
    <row r="150" s="170" customFormat="1" ht="12.75"/>
    <row r="151" s="170" customFormat="1" ht="12.75"/>
    <row r="152" s="170" customFormat="1" ht="12.75"/>
    <row r="153" s="170" customFormat="1" ht="12.75"/>
    <row r="154" s="170" customFormat="1" ht="12.75"/>
    <row r="155" s="170" customFormat="1" ht="12.75"/>
    <row r="156" s="170" customFormat="1" ht="12.75"/>
    <row r="157" s="170" customFormat="1" ht="12.75"/>
    <row r="158" s="170" customFormat="1" ht="12.75"/>
    <row r="159" s="170" customFormat="1" ht="12.75"/>
    <row r="160" s="170" customFormat="1" ht="12.75"/>
    <row r="161" s="170" customFormat="1" ht="12.75"/>
    <row r="162" s="170" customFormat="1" ht="12.75"/>
    <row r="163" s="170" customFormat="1" ht="12.75"/>
    <row r="164" s="170" customFormat="1" ht="12.75"/>
    <row r="165" s="170" customFormat="1" ht="12.75"/>
    <row r="166" s="170" customFormat="1" ht="12.75"/>
    <row r="167" s="170" customFormat="1" ht="12.75"/>
    <row r="168" s="170" customFormat="1" ht="12.75"/>
    <row r="169" s="170" customFormat="1" ht="12.75"/>
    <row r="170" s="170" customFormat="1" ht="12.75"/>
    <row r="171" s="170" customFormat="1" ht="12.75"/>
    <row r="172" s="170" customFormat="1" ht="12.75"/>
    <row r="173" s="170" customFormat="1" ht="12.75"/>
    <row r="174" s="170" customFormat="1" ht="12.75"/>
    <row r="175" s="170" customFormat="1" ht="12.75"/>
    <row r="176" s="170" customFormat="1" ht="12.75"/>
    <row r="177" s="170" customFormat="1" ht="12.75"/>
    <row r="178" s="170" customFormat="1" ht="12.75"/>
    <row r="179" s="170" customFormat="1" ht="12.75"/>
    <row r="180" s="170" customFormat="1" ht="12.75"/>
    <row r="181" s="170" customFormat="1" ht="12.75"/>
    <row r="182" s="170" customFormat="1" ht="12.75"/>
    <row r="183" s="170" customFormat="1" ht="12.75"/>
    <row r="184" s="170" customFormat="1" ht="12.75"/>
    <row r="185" s="170" customFormat="1" ht="12.75"/>
    <row r="186" s="170" customFormat="1" ht="12.75"/>
    <row r="187" s="170" customFormat="1" ht="12.75"/>
    <row r="188" s="170" customFormat="1" ht="12.75"/>
    <row r="189" s="170" customFormat="1" ht="12.75"/>
    <row r="190" s="170" customFormat="1" ht="12.75"/>
    <row r="191" s="170" customFormat="1" ht="12.75"/>
    <row r="192" s="170" customFormat="1" ht="12.75"/>
    <row r="193" s="170" customFormat="1" ht="12.75"/>
    <row r="194" s="170" customFormat="1" ht="12.75"/>
    <row r="195" s="170" customFormat="1" ht="12.75"/>
    <row r="196" s="170" customFormat="1" ht="12.75"/>
    <row r="197" s="170" customFormat="1" ht="12.75"/>
    <row r="198" s="170" customFormat="1" ht="12.75"/>
    <row r="199" s="170" customFormat="1" ht="12.75"/>
    <row r="200" s="170" customFormat="1" ht="12.75"/>
    <row r="201" s="170" customFormat="1" ht="12.75"/>
    <row r="202" s="170" customFormat="1" ht="12.75"/>
    <row r="203" s="170" customFormat="1" ht="12.75"/>
    <row r="204" s="170" customFormat="1" ht="12.75"/>
    <row r="205" s="170" customFormat="1" ht="12.75"/>
    <row r="206" s="170" customFormat="1" ht="12.75"/>
    <row r="207" s="170" customFormat="1" ht="12.75"/>
    <row r="208" s="170" customFormat="1" ht="12.75"/>
    <row r="209" s="170" customFormat="1" ht="12.75"/>
    <row r="210" s="170" customFormat="1" ht="12.75"/>
    <row r="211" s="170" customFormat="1" ht="12.75"/>
    <row r="212" s="170" customFormat="1" ht="12.75"/>
    <row r="213" s="170" customFormat="1" ht="12.75"/>
    <row r="214" s="170" customFormat="1" ht="12.75"/>
    <row r="215" s="170" customFormat="1" ht="12.75"/>
    <row r="216" s="170" customFormat="1" ht="12.75"/>
    <row r="217" s="170" customFormat="1" ht="12.75"/>
    <row r="218" s="170" customFormat="1" ht="12.75"/>
    <row r="219" s="170" customFormat="1" ht="12.75"/>
    <row r="220" s="170" customFormat="1" ht="12.75"/>
    <row r="221" s="170" customFormat="1" ht="12.75"/>
    <row r="222" s="170" customFormat="1" ht="12.75"/>
    <row r="223" s="170" customFormat="1" ht="12.75"/>
    <row r="224" s="170" customFormat="1" ht="12.75"/>
    <row r="225" s="170" customFormat="1" ht="12.75"/>
    <row r="226" s="170" customFormat="1" ht="12.75"/>
    <row r="227" s="170" customFormat="1" ht="12.75"/>
    <row r="228" s="170" customFormat="1" ht="12.75"/>
    <row r="229" s="170" customFormat="1" ht="12.75"/>
    <row r="230" s="170" customFormat="1" ht="12.75"/>
    <row r="231" s="170" customFormat="1" ht="12.75"/>
    <row r="232" s="170" customFormat="1" ht="12.75"/>
    <row r="233" s="170" customFormat="1" ht="12.75"/>
    <row r="234" s="170" customFormat="1" ht="12.75"/>
    <row r="235" s="170" customFormat="1" ht="12.75"/>
    <row r="236" s="170" customFormat="1" ht="12.75"/>
    <row r="237" s="170" customFormat="1" ht="12.75"/>
    <row r="238" s="170" customFormat="1" ht="12.75"/>
    <row r="239" s="170" customFormat="1" ht="12.75"/>
    <row r="240" s="170" customFormat="1" ht="12.75"/>
    <row r="241" s="170" customFormat="1" ht="12.75"/>
    <row r="242" s="170" customFormat="1" ht="12.75"/>
    <row r="243" s="170" customFormat="1" ht="12.75"/>
    <row r="244" s="170" customFormat="1" ht="12.75"/>
    <row r="245" s="170" customFormat="1" ht="12.75"/>
    <row r="246" s="170" customFormat="1" ht="12.75"/>
    <row r="247" s="170" customFormat="1" ht="12.75"/>
    <row r="248" s="170" customFormat="1" ht="12.75"/>
    <row r="249" s="170" customFormat="1" ht="12.75"/>
    <row r="250" s="170" customFormat="1" ht="12.75"/>
    <row r="251" s="170" customFormat="1" ht="12.75"/>
    <row r="252" s="170" customFormat="1" ht="12.75"/>
    <row r="253" s="170" customFormat="1" ht="12.75"/>
    <row r="254" s="170" customFormat="1" ht="12.75"/>
    <row r="255" s="170" customFormat="1" ht="12.75"/>
    <row r="256" s="170" customFormat="1" ht="12.75"/>
    <row r="257" s="170" customFormat="1" ht="12.75"/>
    <row r="258" s="170" customFormat="1" ht="12.75"/>
    <row r="259" s="170" customFormat="1" ht="12.75"/>
    <row r="260" s="170" customFormat="1" ht="12.75"/>
    <row r="261" s="170" customFormat="1" ht="12.75"/>
    <row r="262" s="170" customFormat="1" ht="12.75"/>
    <row r="263" s="170" customFormat="1" ht="12.75"/>
    <row r="264" s="170" customFormat="1" ht="12.75"/>
    <row r="265" s="170" customFormat="1" ht="12.75"/>
    <row r="266" s="170" customFormat="1" ht="12.75"/>
    <row r="267" s="170" customFormat="1" ht="12.75"/>
    <row r="268" s="170" customFormat="1" ht="12.75"/>
    <row r="269" s="170" customFormat="1" ht="12.75"/>
    <row r="270" s="170" customFormat="1" ht="12.75"/>
    <row r="271" s="170" customFormat="1" ht="12.75"/>
    <row r="272" s="170" customFormat="1" ht="12.75"/>
    <row r="273" s="170" customFormat="1" ht="12.75"/>
    <row r="274" s="170" customFormat="1" ht="12.75"/>
    <row r="275" s="170" customFormat="1" ht="12.75"/>
    <row r="276" s="170" customFormat="1" ht="12.75"/>
    <row r="277" s="170" customFormat="1" ht="12.75"/>
    <row r="278" s="170" customFormat="1" ht="12.75"/>
    <row r="279" s="170" customFormat="1" ht="12.75"/>
    <row r="280" s="170" customFormat="1" ht="12.75"/>
    <row r="281" s="170" customFormat="1" ht="12.75"/>
    <row r="282" s="170" customFormat="1" ht="12.75"/>
    <row r="283" s="170" customFormat="1" ht="12.75"/>
    <row r="284" s="170" customFormat="1" ht="12.75"/>
    <row r="285" s="170" customFormat="1" ht="12.75"/>
    <row r="286" s="170" customFormat="1" ht="12.75"/>
    <row r="287" s="170" customFormat="1" ht="12.75"/>
    <row r="288" s="170" customFormat="1" ht="12.75"/>
    <row r="289" s="170" customFormat="1" ht="12.75"/>
    <row r="290" s="170" customFormat="1" ht="12.75"/>
    <row r="291" s="170" customFormat="1" ht="12.75"/>
    <row r="292" s="170" customFormat="1" ht="12.75"/>
    <row r="293" s="170" customFormat="1" ht="12.75"/>
    <row r="294" s="170" customFormat="1" ht="12.75"/>
    <row r="295" s="170" customFormat="1" ht="12.75"/>
    <row r="296" s="170" customFormat="1" ht="12.75"/>
    <row r="297" s="170" customFormat="1" ht="12.75"/>
    <row r="298" s="170" customFormat="1" ht="12.75"/>
    <row r="299" s="170" customFormat="1" ht="12.75"/>
    <row r="300" s="170" customFormat="1" ht="12.75"/>
    <row r="301" s="170" customFormat="1" ht="12.75"/>
    <row r="302" s="170" customFormat="1" ht="12.75"/>
    <row r="303" s="170" customFormat="1" ht="12.75"/>
    <row r="304" s="170" customFormat="1" ht="12.75"/>
    <row r="305" s="170" customFormat="1" ht="12.75"/>
    <row r="306" s="170" customFormat="1" ht="12.75"/>
    <row r="307" s="170" customFormat="1" ht="12.75"/>
    <row r="308" s="170" customFormat="1" ht="12.75"/>
    <row r="309" s="170" customFormat="1" ht="12.75"/>
    <row r="310" s="170" customFormat="1" ht="12.75"/>
    <row r="311" s="170" customFormat="1" ht="12.75"/>
    <row r="312" s="170" customFormat="1" ht="12.75"/>
    <row r="313" s="170" customFormat="1" ht="12.75"/>
    <row r="314" s="170" customFormat="1" ht="12.75"/>
    <row r="315" s="170" customFormat="1" ht="12.75"/>
    <row r="316" s="170" customFormat="1" ht="12.75"/>
    <row r="317" s="170" customFormat="1" ht="12.75"/>
    <row r="318" s="170" customFormat="1" ht="12.75"/>
    <row r="319" s="170" customFormat="1" ht="12.75"/>
    <row r="320" s="170" customFormat="1" ht="12.75"/>
    <row r="321" s="170" customFormat="1" ht="12.75"/>
    <row r="322" s="170" customFormat="1" ht="12.75"/>
    <row r="323" s="170" customFormat="1" ht="12.75"/>
    <row r="324" s="170" customFormat="1" ht="12.75"/>
    <row r="325" s="170" customFormat="1" ht="12.75"/>
    <row r="326" s="170" customFormat="1" ht="12.75"/>
    <row r="327" s="170" customFormat="1" ht="12.75"/>
    <row r="328" s="170" customFormat="1" ht="12.75"/>
    <row r="329" s="170" customFormat="1" ht="12.75"/>
    <row r="330" s="170" customFormat="1" ht="12.75"/>
    <row r="331" s="170" customFormat="1" ht="12.75"/>
    <row r="332" s="170" customFormat="1" ht="12.75"/>
    <row r="333" s="170" customFormat="1" ht="12.75"/>
    <row r="334" s="170" customFormat="1" ht="12.75"/>
    <row r="335" s="170" customFormat="1" ht="12.75"/>
    <row r="336" s="170" customFormat="1" ht="12.75"/>
    <row r="337" s="170" customFormat="1" ht="12.75"/>
    <row r="338" s="170" customFormat="1" ht="12.75"/>
    <row r="339" s="170" customFormat="1" ht="12.75"/>
    <row r="340" s="170" customFormat="1" ht="12.75"/>
    <row r="341" s="170" customFormat="1" ht="12.75"/>
    <row r="342" s="170" customFormat="1" ht="12.75"/>
    <row r="343" s="170" customFormat="1" ht="12.75"/>
    <row r="344" s="170" customFormat="1" ht="12.75"/>
    <row r="345" s="170" customFormat="1" ht="12.75"/>
    <row r="346" s="170" customFormat="1" ht="12.75"/>
    <row r="347" s="170" customFormat="1" ht="12.75"/>
    <row r="348" s="170" customFormat="1" ht="12.75"/>
    <row r="349" s="170" customFormat="1" ht="12.75"/>
    <row r="350" s="170" customFormat="1" ht="12.75"/>
    <row r="351" s="170" customFormat="1" ht="12.75"/>
    <row r="352" s="170" customFormat="1" ht="12.75"/>
    <row r="353" s="170" customFormat="1" ht="12.75"/>
    <row r="354" s="170" customFormat="1" ht="12.75"/>
    <row r="355" s="170" customFormat="1" ht="12.75"/>
    <row r="356" s="170" customFormat="1" ht="12.75"/>
    <row r="357" s="170" customFormat="1" ht="12.75"/>
    <row r="358" s="170" customFormat="1" ht="12.75"/>
    <row r="359" s="170" customFormat="1" ht="12.75"/>
    <row r="360" s="170" customFormat="1" ht="12.75"/>
    <row r="361" s="170" customFormat="1" ht="12.75"/>
    <row r="362" s="170" customFormat="1" ht="12.75"/>
    <row r="363" s="170" customFormat="1" ht="12.75"/>
    <row r="364" s="170" customFormat="1" ht="12.75"/>
    <row r="365" s="170" customFormat="1" ht="12.75"/>
    <row r="366" s="170" customFormat="1" ht="12.75"/>
    <row r="367" s="170" customFormat="1" ht="12.75"/>
    <row r="368" s="170" customFormat="1" ht="12.75"/>
    <row r="369" s="170" customFormat="1" ht="12.75"/>
    <row r="370" s="170" customFormat="1" ht="12.75"/>
    <row r="371" s="170" customFormat="1" ht="12.75"/>
    <row r="372" s="170" customFormat="1" ht="12.75"/>
    <row r="373" s="170" customFormat="1" ht="12.75"/>
    <row r="374" s="170" customFormat="1" ht="12.75"/>
    <row r="375" s="170" customFormat="1" ht="12.75"/>
    <row r="376" s="170" customFormat="1" ht="12.75"/>
    <row r="377" s="170" customFormat="1" ht="12.75"/>
    <row r="378" s="170" customFormat="1" ht="12.75"/>
    <row r="379" s="170" customFormat="1" ht="12.75"/>
    <row r="380" s="170" customFormat="1" ht="12.75"/>
    <row r="381" s="170" customFormat="1" ht="12.75"/>
    <row r="382" s="170" customFormat="1" ht="12.75"/>
    <row r="383" s="170" customFormat="1" ht="12.75"/>
    <row r="384" s="170" customFormat="1" ht="12.75"/>
    <row r="385" s="170" customFormat="1" ht="12.75"/>
    <row r="386" s="170" customFormat="1" ht="12.75"/>
    <row r="387" s="170" customFormat="1" ht="12.75"/>
    <row r="388" s="170" customFormat="1" ht="12.75"/>
    <row r="389" s="170" customFormat="1" ht="12.75"/>
    <row r="390" s="170" customFormat="1" ht="12.75"/>
    <row r="391" s="170" customFormat="1" ht="12.75"/>
    <row r="392" s="170" customFormat="1" ht="12.75"/>
    <row r="393" s="170" customFormat="1" ht="12.75"/>
    <row r="394" s="170" customFormat="1" ht="12.75"/>
    <row r="395" s="170" customFormat="1" ht="12.75"/>
    <row r="396" s="170" customFormat="1" ht="12.75"/>
    <row r="397" s="170" customFormat="1" ht="12.75"/>
    <row r="398" s="170" customFormat="1" ht="12.75"/>
    <row r="399" s="170" customFormat="1" ht="12.75"/>
    <row r="400" s="170" customFormat="1" ht="12.75"/>
    <row r="401" s="170" customFormat="1" ht="12.75"/>
    <row r="402" s="170" customFormat="1" ht="12.75"/>
    <row r="403" s="170" customFormat="1" ht="12.75"/>
    <row r="404" s="170" customFormat="1" ht="12.75"/>
    <row r="405" s="170" customFormat="1" ht="12.75"/>
    <row r="406" s="170" customFormat="1" ht="12.75"/>
    <row r="407" s="170" customFormat="1" ht="12.75"/>
    <row r="408" s="170" customFormat="1" ht="12.75"/>
    <row r="409" s="170" customFormat="1" ht="12.75"/>
    <row r="410" s="170" customFormat="1" ht="12.75"/>
    <row r="411" s="170" customFormat="1" ht="12.75"/>
    <row r="412" s="170" customFormat="1" ht="12.75"/>
    <row r="413" s="170" customFormat="1" ht="12.75"/>
    <row r="414" s="170" customFormat="1" ht="12.75"/>
    <row r="415" s="170" customFormat="1" ht="12.75"/>
    <row r="416" s="170" customFormat="1" ht="12.75"/>
    <row r="417" s="170" customFormat="1" ht="12.75"/>
    <row r="418" s="170" customFormat="1" ht="12.75"/>
    <row r="419" s="170" customFormat="1" ht="12.75"/>
    <row r="420" s="170" customFormat="1" ht="12.75"/>
    <row r="421" s="170" customFormat="1" ht="12.75"/>
    <row r="422" s="170" customFormat="1" ht="12.75"/>
    <row r="423" s="170" customFormat="1" ht="12.75"/>
    <row r="424" s="170" customFormat="1" ht="12.75"/>
    <row r="425" s="170" customFormat="1" ht="12.75"/>
    <row r="426" s="170" customFormat="1" ht="12.75"/>
    <row r="427" s="170" customFormat="1" ht="12.75"/>
    <row r="428" s="170" customFormat="1" ht="12.75"/>
    <row r="429" s="170" customFormat="1" ht="12.75"/>
    <row r="430" s="170" customFormat="1" ht="12.75"/>
    <row r="431" s="170" customFormat="1" ht="12.75"/>
    <row r="432" s="170" customFormat="1" ht="12.75"/>
    <row r="433" s="170" customFormat="1" ht="12.75"/>
    <row r="434" s="170" customFormat="1" ht="12.75"/>
    <row r="435" s="170" customFormat="1" ht="12.75"/>
    <row r="436" s="170" customFormat="1" ht="12.75"/>
    <row r="437" s="170" customFormat="1" ht="12.75"/>
    <row r="438" s="170" customFormat="1" ht="12.75"/>
    <row r="439" s="170" customFormat="1" ht="12.75"/>
    <row r="440" s="170" customFormat="1" ht="12.75"/>
    <row r="441" s="170" customFormat="1" ht="12.75"/>
    <row r="442" s="170" customFormat="1" ht="12.75"/>
    <row r="443" s="170" customFormat="1" ht="12.75"/>
    <row r="444" s="170" customFormat="1" ht="12.75"/>
    <row r="445" s="170" customFormat="1" ht="12.75"/>
    <row r="446" s="170" customFormat="1" ht="12.75"/>
    <row r="447" s="170" customFormat="1" ht="12.75"/>
    <row r="448" s="170" customFormat="1" ht="12.75"/>
    <row r="449" s="170" customFormat="1" ht="12.75"/>
    <row r="450" s="170" customFormat="1" ht="12.75"/>
    <row r="451" s="170" customFormat="1" ht="12.75"/>
    <row r="452" s="170" customFormat="1" ht="12.75"/>
    <row r="453" s="170" customFormat="1" ht="12.75"/>
    <row r="454" s="170" customFormat="1" ht="12.75"/>
    <row r="455" s="170" customFormat="1" ht="12.75"/>
    <row r="456" s="170" customFormat="1" ht="12.75"/>
    <row r="457" s="170" customFormat="1" ht="12.75"/>
    <row r="458" s="170" customFormat="1" ht="12.75"/>
    <row r="459" s="170" customFormat="1" ht="12.75"/>
    <row r="460" s="170" customFormat="1" ht="12.75"/>
    <row r="461" s="170" customFormat="1" ht="12.75"/>
    <row r="462" s="170" customFormat="1" ht="12.75"/>
    <row r="463" s="170" customFormat="1" ht="12.75"/>
    <row r="464" s="170" customFormat="1" ht="12.75"/>
    <row r="465" s="170" customFormat="1" ht="12.75"/>
    <row r="466" s="170" customFormat="1" ht="12.75"/>
    <row r="467" s="170" customFormat="1" ht="12.75"/>
    <row r="468" s="170" customFormat="1" ht="12.75"/>
    <row r="469" s="170" customFormat="1" ht="12.75"/>
    <row r="470" s="170" customFormat="1" ht="12.75"/>
    <row r="471" s="170" customFormat="1" ht="12.75"/>
    <row r="472" s="170" customFormat="1" ht="12.75"/>
    <row r="473" s="170" customFormat="1" ht="12.75"/>
    <row r="474" s="170" customFormat="1" ht="12.75"/>
    <row r="475" s="170" customFormat="1" ht="12.75"/>
    <row r="476" s="170" customFormat="1" ht="12.75"/>
    <row r="477" s="170" customFormat="1" ht="12.75"/>
    <row r="478" s="170" customFormat="1" ht="12.75"/>
    <row r="479" s="170" customFormat="1" ht="12.75"/>
    <row r="480" s="170" customFormat="1" ht="12.75"/>
    <row r="481" s="170" customFormat="1" ht="12.75"/>
    <row r="482" s="170" customFormat="1" ht="12.75"/>
    <row r="483" s="170" customFormat="1" ht="12.75"/>
    <row r="484" s="170" customFormat="1" ht="12.75"/>
    <row r="485" s="170" customFormat="1" ht="12.75"/>
    <row r="486" s="170" customFormat="1" ht="12.75"/>
    <row r="487" s="170" customFormat="1" ht="12.75"/>
    <row r="488" s="170" customFormat="1" ht="12.75"/>
    <row r="489" s="170" customFormat="1" ht="12.75"/>
    <row r="490" s="170" customFormat="1" ht="12.75"/>
    <row r="491" s="170" customFormat="1" ht="12.75"/>
    <row r="492" s="170" customFormat="1" ht="12.75"/>
    <row r="493" s="170" customFormat="1" ht="12.75"/>
    <row r="494" s="170" customFormat="1" ht="12.75"/>
    <row r="495" s="170" customFormat="1" ht="12.75"/>
    <row r="496" s="170" customFormat="1" ht="12.75"/>
    <row r="497" s="170" customFormat="1" ht="12.75"/>
    <row r="498" s="170" customFormat="1" ht="12.75"/>
    <row r="499" s="170" customFormat="1" ht="12.75"/>
    <row r="500" s="170" customFormat="1" ht="12.75"/>
    <row r="501" s="170" customFormat="1" ht="12.75"/>
    <row r="502" s="170" customFormat="1" ht="12.75"/>
    <row r="503" s="170" customFormat="1" ht="12.75"/>
    <row r="504" s="170" customFormat="1" ht="12.75"/>
    <row r="505" s="170" customFormat="1" ht="12.75"/>
    <row r="506" s="170" customFormat="1" ht="12.75"/>
    <row r="507" s="170" customFormat="1" ht="12.75"/>
    <row r="508" s="170" customFormat="1" ht="12.75"/>
    <row r="509" s="170" customFormat="1" ht="12.75"/>
    <row r="510" s="170" customFormat="1" ht="12.75"/>
    <row r="511" s="170" customFormat="1" ht="12.75"/>
    <row r="512" s="170" customFormat="1" ht="12.75"/>
    <row r="513" s="170" customFormat="1" ht="12.75"/>
    <row r="514" s="170" customFormat="1" ht="12.75"/>
    <row r="515" s="170" customFormat="1" ht="12.75"/>
    <row r="516" s="170" customFormat="1" ht="12.75"/>
    <row r="517" s="170" customFormat="1" ht="12.75"/>
    <row r="518" s="170" customFormat="1" ht="12.75"/>
    <row r="519" s="170" customFormat="1" ht="12.75"/>
    <row r="520" s="170" customFormat="1" ht="12.75"/>
    <row r="521" s="170" customFormat="1" ht="12.75"/>
    <row r="522" s="170" customFormat="1" ht="12.75"/>
    <row r="523" s="170" customFormat="1" ht="12.75"/>
    <row r="524" s="170" customFormat="1" ht="12.75"/>
    <row r="525" s="170" customFormat="1" ht="12.75"/>
    <row r="526" s="170" customFormat="1" ht="12.75"/>
    <row r="527" s="170" customFormat="1" ht="12.75"/>
    <row r="528" s="170" customFormat="1" ht="12.75"/>
    <row r="529" s="170" customFormat="1" ht="12.75"/>
    <row r="530" s="170" customFormat="1" ht="12.75"/>
    <row r="531" s="170" customFormat="1" ht="12.75"/>
    <row r="532" s="170" customFormat="1" ht="12.75"/>
    <row r="533" s="170" customFormat="1" ht="12.75"/>
    <row r="534" s="170" customFormat="1" ht="12.75"/>
    <row r="535" s="170" customFormat="1" ht="12.75"/>
    <row r="536" s="170" customFormat="1" ht="12.75"/>
    <row r="537" s="170" customFormat="1" ht="12.75"/>
    <row r="538" s="170" customFormat="1" ht="12.75"/>
    <row r="539" s="170" customFormat="1" ht="12.75"/>
    <row r="540" s="170" customFormat="1" ht="12.75"/>
    <row r="541" s="170" customFormat="1" ht="12.75"/>
    <row r="542" s="170" customFormat="1" ht="12.75"/>
    <row r="543" s="170" customFormat="1" ht="12.75"/>
    <row r="544" s="170" customFormat="1" ht="12.75"/>
    <row r="545" s="170" customFormat="1" ht="12.75"/>
    <row r="546" s="170" customFormat="1" ht="12.75"/>
    <row r="547" s="170" customFormat="1" ht="12.75"/>
    <row r="548" s="170" customFormat="1" ht="12.75"/>
    <row r="549" s="170" customFormat="1" ht="12.75"/>
    <row r="550" s="170" customFormat="1" ht="12.75"/>
    <row r="551" s="170" customFormat="1" ht="12.75"/>
    <row r="552" s="170" customFormat="1" ht="12.75"/>
    <row r="553" s="170" customFormat="1" ht="12.75"/>
    <row r="554" s="170" customFormat="1" ht="12.75"/>
    <row r="555" s="170" customFormat="1" ht="12.75"/>
    <row r="556" s="170" customFormat="1" ht="12.75"/>
    <row r="557" s="170" customFormat="1" ht="12.75"/>
    <row r="558" s="170" customFormat="1" ht="12.75"/>
    <row r="559" s="170" customFormat="1" ht="12.75"/>
    <row r="560" s="170" customFormat="1" ht="12.75"/>
    <row r="561" s="170" customFormat="1" ht="12.75"/>
    <row r="562" s="170" customFormat="1" ht="12.75"/>
    <row r="563" s="170" customFormat="1" ht="12.75"/>
    <row r="564" s="170" customFormat="1" ht="12.75"/>
    <row r="565" s="170" customFormat="1" ht="12.75"/>
    <row r="566" s="170" customFormat="1" ht="12.75"/>
    <row r="567" s="170" customFormat="1" ht="12.75"/>
    <row r="568" s="170" customFormat="1" ht="12.75"/>
    <row r="569" s="170" customFormat="1" ht="12.75"/>
    <row r="570" s="170" customFormat="1" ht="12.75"/>
    <row r="571" s="170" customFormat="1" ht="12.75"/>
    <row r="572" s="170" customFormat="1" ht="12.75"/>
    <row r="573" s="170" customFormat="1" ht="12.75"/>
    <row r="574" s="170" customFormat="1" ht="12.75"/>
    <row r="575" s="170" customFormat="1" ht="12.75"/>
    <row r="576" s="170" customFormat="1" ht="12.75"/>
    <row r="577" s="170" customFormat="1" ht="12.75"/>
    <row r="578" s="170" customFormat="1" ht="12.75"/>
    <row r="579" s="170" customFormat="1" ht="12.75"/>
    <row r="580" s="170" customFormat="1" ht="12.75"/>
    <row r="581" s="170" customFormat="1" ht="12.75"/>
    <row r="582" s="170" customFormat="1" ht="12.75"/>
    <row r="583" s="170" customFormat="1" ht="12.75"/>
    <row r="584" s="170" customFormat="1" ht="12.75"/>
    <row r="585" s="170" customFormat="1" ht="12.75"/>
    <row r="586" s="170" customFormat="1" ht="12.75"/>
    <row r="587" s="170" customFormat="1" ht="12.75"/>
    <row r="588" s="170" customFormat="1" ht="12.75"/>
    <row r="589" s="170" customFormat="1" ht="12.75"/>
    <row r="590" s="170" customFormat="1" ht="12.75"/>
    <row r="591" s="170" customFormat="1" ht="12.75"/>
    <row r="592" s="170" customFormat="1" ht="12.75"/>
    <row r="593" s="170" customFormat="1" ht="12.75"/>
    <row r="594" s="170" customFormat="1" ht="12.75"/>
    <row r="595" s="170" customFormat="1" ht="12.75"/>
    <row r="596" s="170" customFormat="1" ht="12.75"/>
    <row r="597" s="170" customFormat="1" ht="12.75"/>
    <row r="598" s="170" customFormat="1" ht="12.75"/>
    <row r="599" s="170" customFormat="1" ht="12.75"/>
    <row r="600" s="170" customFormat="1" ht="12.75"/>
    <row r="601" s="170" customFormat="1" ht="12.75"/>
    <row r="602" s="170" customFormat="1" ht="12.75"/>
    <row r="603" s="170" customFormat="1" ht="12.75"/>
    <row r="604" s="170" customFormat="1" ht="12.75"/>
    <row r="605" s="170" customFormat="1" ht="12.75"/>
    <row r="606" s="170" customFormat="1" ht="12.75"/>
    <row r="607" s="170" customFormat="1" ht="12.75"/>
    <row r="608" s="170" customFormat="1" ht="12.75"/>
    <row r="609" s="170" customFormat="1" ht="12.75"/>
    <row r="610" s="170" customFormat="1" ht="12.75"/>
    <row r="611" s="170" customFormat="1" ht="12.75"/>
    <row r="612" s="170" customFormat="1" ht="12.75"/>
    <row r="613" s="170" customFormat="1" ht="12.75"/>
    <row r="614" s="170" customFormat="1" ht="12.75"/>
    <row r="615" s="170" customFormat="1" ht="12.75"/>
    <row r="616" s="170" customFormat="1" ht="12.75"/>
    <row r="617" s="170" customFormat="1" ht="12.75"/>
    <row r="618" s="170" customFormat="1" ht="12.75"/>
    <row r="619" s="170" customFormat="1" ht="12.75"/>
    <row r="620" s="170" customFormat="1" ht="12.75"/>
    <row r="621" s="170" customFormat="1" ht="12.75"/>
    <row r="622" s="170" customFormat="1" ht="12.75"/>
    <row r="623" s="170" customFormat="1" ht="12.75"/>
    <row r="624" s="170" customFormat="1" ht="12.75"/>
    <row r="625" s="170" customFormat="1" ht="12.75"/>
    <row r="626" s="170" customFormat="1" ht="12.75"/>
    <row r="627" s="170" customFormat="1" ht="12.75"/>
    <row r="628" s="170" customFormat="1" ht="12.75"/>
    <row r="629" s="170" customFormat="1" ht="12.75"/>
    <row r="630" s="170" customFormat="1" ht="12.75"/>
    <row r="631" s="170" customFormat="1" ht="12.75"/>
    <row r="632" s="170" customFormat="1" ht="12.75"/>
    <row r="633" s="170" customFormat="1" ht="12.75"/>
    <row r="634" s="170" customFormat="1" ht="12.75"/>
    <row r="635" s="170" customFormat="1" ht="12.75"/>
    <row r="636" s="170" customFormat="1" ht="12.75"/>
    <row r="637" s="170" customFormat="1" ht="12.75"/>
    <row r="638" s="170" customFormat="1" ht="12.75"/>
    <row r="639" s="170" customFormat="1" ht="12.75"/>
    <row r="640" s="170" customFormat="1" ht="12.75"/>
    <row r="641" s="170" customFormat="1" ht="12.75"/>
    <row r="642" s="170" customFormat="1" ht="12.75"/>
    <row r="643" s="170" customFormat="1" ht="12.75"/>
    <row r="644" s="170" customFormat="1" ht="12.75"/>
    <row r="645" s="170" customFormat="1" ht="12.75"/>
    <row r="646" s="170" customFormat="1" ht="12.75"/>
    <row r="647" s="170" customFormat="1" ht="12.75"/>
    <row r="648" s="170" customFormat="1" ht="12.75"/>
    <row r="649" s="170" customFormat="1" ht="12.75"/>
    <row r="650" s="170" customFormat="1" ht="12.75"/>
    <row r="651" s="170" customFormat="1" ht="12.75"/>
    <row r="652" s="170" customFormat="1" ht="12.75"/>
    <row r="653" s="170" customFormat="1" ht="12.75"/>
    <row r="654" s="170" customFormat="1" ht="12.75"/>
    <row r="655" s="170" customFormat="1" ht="12.75"/>
    <row r="656" s="170" customFormat="1" ht="12.75"/>
    <row r="657" s="170" customFormat="1" ht="12.75"/>
    <row r="658" s="170" customFormat="1" ht="12.75"/>
    <row r="659" s="170" customFormat="1" ht="12.75"/>
    <row r="660" s="170" customFormat="1" ht="12.75"/>
    <row r="661" s="170" customFormat="1" ht="12.75"/>
    <row r="662" s="170" customFormat="1" ht="12.75"/>
    <row r="663" s="170" customFormat="1" ht="12.75"/>
    <row r="664" s="170" customFormat="1" ht="12.75"/>
    <row r="665" s="170" customFormat="1" ht="12.75"/>
    <row r="666" s="170" customFormat="1" ht="12.75"/>
    <row r="667" s="170" customFormat="1" ht="12.75"/>
    <row r="668" s="170" customFormat="1" ht="12.75"/>
    <row r="669" s="170" customFormat="1" ht="12.75"/>
    <row r="670" s="170" customFormat="1" ht="12.75"/>
    <row r="671" s="170" customFormat="1" ht="12.75"/>
    <row r="672" s="170" customFormat="1" ht="12.75"/>
    <row r="673" s="170" customFormat="1" ht="12.75"/>
    <row r="674" s="170" customFormat="1" ht="12.75"/>
    <row r="675" s="170" customFormat="1" ht="12.75"/>
    <row r="676" s="170" customFormat="1" ht="12.75"/>
    <row r="677" s="170" customFormat="1" ht="12.75"/>
    <row r="678" s="170" customFormat="1" ht="12.75"/>
    <row r="679" s="170" customFormat="1" ht="12.75"/>
    <row r="680" s="170" customFormat="1" ht="12.75"/>
    <row r="681" s="170" customFormat="1" ht="12.75"/>
    <row r="682" s="170" customFormat="1" ht="12.75"/>
    <row r="683" s="170" customFormat="1" ht="12.75"/>
    <row r="684" s="170" customFormat="1" ht="12.75"/>
    <row r="685" s="170" customFormat="1" ht="12.75"/>
    <row r="686" s="170" customFormat="1" ht="12.75"/>
    <row r="687" s="170" customFormat="1" ht="12.75"/>
    <row r="688" s="170" customFormat="1" ht="12.75"/>
    <row r="689" s="170" customFormat="1" ht="12.75"/>
    <row r="690" s="170" customFormat="1" ht="12.75"/>
    <row r="691" s="170" customFormat="1" ht="12.75"/>
    <row r="692" s="170" customFormat="1" ht="12.75"/>
    <row r="693" s="170" customFormat="1" ht="12.75"/>
    <row r="694" s="170" customFormat="1" ht="12.75"/>
    <row r="695" s="170" customFormat="1" ht="12.75"/>
    <row r="696" s="170" customFormat="1" ht="12.75"/>
    <row r="697" s="170" customFormat="1" ht="12.75"/>
    <row r="698" s="170" customFormat="1" ht="12.75"/>
    <row r="699" s="170" customFormat="1" ht="12.75"/>
    <row r="700" s="170" customFormat="1" ht="12.75"/>
    <row r="701" s="170" customFormat="1" ht="12.75"/>
    <row r="702" s="170" customFormat="1" ht="12.75"/>
    <row r="703" s="170" customFormat="1" ht="12.75"/>
    <row r="704" s="170" customFormat="1" ht="12.75"/>
    <row r="705" s="170" customFormat="1" ht="12.75"/>
    <row r="706" s="170" customFormat="1" ht="12.75"/>
    <row r="707" s="170" customFormat="1" ht="12.75"/>
    <row r="708" s="170" customFormat="1" ht="12.75"/>
    <row r="709" s="170" customFormat="1" ht="12.75"/>
    <row r="710" s="170" customFormat="1" ht="12.75"/>
    <row r="711" s="170" customFormat="1" ht="12.75"/>
    <row r="712" s="170" customFormat="1" ht="12.75"/>
    <row r="713" s="170" customFormat="1" ht="12.75"/>
    <row r="714" s="170" customFormat="1" ht="12.75"/>
    <row r="715" s="170" customFormat="1" ht="12.75"/>
    <row r="716" s="170" customFormat="1" ht="12.75"/>
    <row r="717" s="170" customFormat="1" ht="12.75"/>
    <row r="718" s="170" customFormat="1" ht="12.75"/>
    <row r="719" s="170" customFormat="1" ht="12.75"/>
    <row r="720" s="170" customFormat="1" ht="12.75"/>
    <row r="721" s="170" customFormat="1" ht="12.75"/>
    <row r="722" s="170" customFormat="1" ht="12.75"/>
    <row r="723" s="170" customFormat="1" ht="12.75"/>
    <row r="724" s="170" customFormat="1" ht="12.75"/>
    <row r="725" s="170" customFormat="1" ht="12.75"/>
    <row r="726" s="170" customFormat="1" ht="12.75"/>
    <row r="727" s="170" customFormat="1" ht="12.75"/>
    <row r="728" s="170" customFormat="1" ht="12.75"/>
    <row r="729" s="170" customFormat="1" ht="12.75"/>
    <row r="730" s="170" customFormat="1" ht="12.75"/>
    <row r="731" s="170" customFormat="1" ht="12.75"/>
    <row r="732" s="170" customFormat="1" ht="12.75"/>
    <row r="733" s="170" customFormat="1" ht="12.75"/>
    <row r="734" s="170" customFormat="1" ht="12.75"/>
    <row r="735" s="170" customFormat="1" ht="12.75"/>
    <row r="736" s="170" customFormat="1" ht="12.75"/>
    <row r="737" s="170" customFormat="1" ht="12.75"/>
    <row r="738" s="170" customFormat="1" ht="12.75"/>
    <row r="739" s="170" customFormat="1" ht="12.75"/>
    <row r="740" s="170" customFormat="1" ht="12.75"/>
    <row r="741" s="170" customFormat="1" ht="12.75"/>
    <row r="742" s="170" customFormat="1" ht="12.75"/>
    <row r="743" s="170" customFormat="1" ht="12.75"/>
    <row r="744" s="170" customFormat="1" ht="12.75"/>
    <row r="745" s="170" customFormat="1" ht="12.75"/>
    <row r="746" s="170" customFormat="1" ht="12.75"/>
    <row r="747" s="170" customFormat="1" ht="12.75"/>
    <row r="748" s="170" customFormat="1" ht="12.75"/>
    <row r="749" s="170" customFormat="1" ht="12.75"/>
    <row r="750" s="170" customFormat="1" ht="12.75"/>
    <row r="751" s="170" customFormat="1" ht="12.75"/>
    <row r="752" s="170" customFormat="1" ht="12.75"/>
    <row r="753" s="170" customFormat="1" ht="12.75"/>
    <row r="754" s="170" customFormat="1" ht="12.75"/>
    <row r="755" s="170" customFormat="1" ht="12.75"/>
    <row r="756" s="170" customFormat="1" ht="12.75"/>
    <row r="757" s="170" customFormat="1" ht="12.75"/>
    <row r="758" s="170" customFormat="1" ht="12.75"/>
    <row r="759" s="170" customFormat="1" ht="12.75"/>
    <row r="760" s="170" customFormat="1" ht="12.75"/>
    <row r="761" s="170" customFormat="1" ht="12.75"/>
    <row r="762" s="170" customFormat="1" ht="12.75"/>
    <row r="763" s="170" customFormat="1" ht="12.75"/>
    <row r="764" s="170" customFormat="1" ht="12.75"/>
    <row r="765" s="170" customFormat="1" ht="12.75"/>
    <row r="766" s="170" customFormat="1" ht="12.75"/>
    <row r="767" s="170" customFormat="1" ht="12.75"/>
    <row r="768" s="170" customFormat="1" ht="12.75"/>
    <row r="769" s="170" customFormat="1" ht="12.75"/>
    <row r="770" s="170" customFormat="1" ht="12.75"/>
    <row r="771" s="170" customFormat="1" ht="12.75"/>
    <row r="772" s="170" customFormat="1" ht="12.75"/>
    <row r="773" s="170" customFormat="1" ht="12.75"/>
    <row r="774" s="170" customFormat="1" ht="12.75"/>
    <row r="775" s="170" customFormat="1" ht="12.75"/>
    <row r="776" s="170" customFormat="1" ht="12.75"/>
    <row r="777" s="170" customFormat="1" ht="12.75"/>
    <row r="778" s="170" customFormat="1" ht="12.75"/>
    <row r="779" s="170" customFormat="1" ht="12.75"/>
    <row r="780" s="170" customFormat="1" ht="12.75"/>
    <row r="781" s="170" customFormat="1" ht="12.75"/>
    <row r="782" s="170" customFormat="1" ht="12.75"/>
    <row r="783" s="170" customFormat="1" ht="12.75"/>
    <row r="784" s="170" customFormat="1" ht="12.75"/>
    <row r="785" s="170" customFormat="1" ht="12.75"/>
    <row r="786" s="170" customFormat="1" ht="12.75"/>
    <row r="787" s="170" customFormat="1" ht="12.75"/>
    <row r="788" s="170" customFormat="1" ht="12.75"/>
    <row r="789" s="170" customFormat="1" ht="12.75"/>
    <row r="790" s="170" customFormat="1" ht="12.75"/>
    <row r="791" s="170" customFormat="1" ht="12.75"/>
    <row r="792" s="170" customFormat="1" ht="12.75"/>
    <row r="793" s="170" customFormat="1" ht="12.75"/>
    <row r="794" s="170" customFormat="1" ht="12.75"/>
    <row r="795" s="170" customFormat="1" ht="12.75"/>
    <row r="796" s="170" customFormat="1" ht="12.75"/>
    <row r="797" s="170" customFormat="1" ht="12.75"/>
    <row r="798" s="170" customFormat="1" ht="12.75"/>
    <row r="799" s="170" customFormat="1" ht="12.75"/>
    <row r="800" s="170" customFormat="1" ht="12.75"/>
    <row r="801" s="170" customFormat="1" ht="12.75"/>
    <row r="802" s="170" customFormat="1" ht="12.75"/>
    <row r="803" s="170" customFormat="1" ht="12.75"/>
    <row r="804" s="170" customFormat="1" ht="12.75"/>
    <row r="805" s="170" customFormat="1" ht="12.75"/>
    <row r="806" s="170" customFormat="1" ht="12.75"/>
    <row r="807" s="170" customFormat="1" ht="12.75"/>
    <row r="808" s="170" customFormat="1" ht="12.75"/>
    <row r="809" s="170" customFormat="1" ht="12.75"/>
    <row r="810" s="170" customFormat="1" ht="12.75"/>
    <row r="811" s="170" customFormat="1" ht="12.75"/>
    <row r="812" s="170" customFormat="1" ht="12.75"/>
    <row r="813" s="170" customFormat="1" ht="12.75"/>
    <row r="814" s="170" customFormat="1" ht="12.75"/>
    <row r="815" s="170" customFormat="1" ht="12.75"/>
    <row r="816" s="170" customFormat="1" ht="12.75"/>
    <row r="817" s="170" customFormat="1" ht="12.75"/>
    <row r="818" s="170" customFormat="1" ht="12.75"/>
    <row r="819" s="170" customFormat="1" ht="12.75"/>
    <row r="820" s="170" customFormat="1" ht="12.75"/>
    <row r="821" s="170" customFormat="1" ht="12.75"/>
    <row r="822" s="170" customFormat="1" ht="12.75"/>
    <row r="823" s="170" customFormat="1" ht="12.75"/>
    <row r="824" s="170" customFormat="1" ht="12.75"/>
    <row r="825" s="170" customFormat="1" ht="12.75"/>
    <row r="826" s="170" customFormat="1" ht="12.75"/>
    <row r="827" s="170" customFormat="1" ht="12.75"/>
    <row r="828" s="170" customFormat="1" ht="12.75"/>
    <row r="829" s="170" customFormat="1" ht="12.75"/>
    <row r="830" s="170" customFormat="1" ht="12.75"/>
    <row r="831" s="170" customFormat="1" ht="12.75"/>
    <row r="832" s="170" customFormat="1" ht="12.75"/>
    <row r="833" s="170" customFormat="1" ht="12.75"/>
    <row r="834" s="170" customFormat="1" ht="12.75"/>
    <row r="835" s="170" customFormat="1" ht="12.75"/>
    <row r="836" s="170" customFormat="1" ht="12.75"/>
    <row r="837" s="170" customFormat="1" ht="12.75"/>
    <row r="838" s="170" customFormat="1" ht="12.75"/>
    <row r="839" s="170" customFormat="1" ht="12.75"/>
    <row r="840" s="170" customFormat="1" ht="12.75"/>
    <row r="841" s="170" customFormat="1" ht="12.75"/>
    <row r="842" s="170" customFormat="1" ht="12.75"/>
    <row r="843" s="170" customFormat="1" ht="12.75"/>
    <row r="844" s="170" customFormat="1" ht="12.75"/>
    <row r="845" s="170" customFormat="1" ht="12.75"/>
    <row r="846" s="170" customFormat="1" ht="12.75"/>
    <row r="847" s="170" customFormat="1" ht="12.75"/>
    <row r="848" s="170" customFormat="1" ht="12.75"/>
    <row r="849" s="170" customFormat="1" ht="12.75"/>
    <row r="850" s="170" customFormat="1" ht="12.75"/>
    <row r="851" s="170" customFormat="1" ht="12.75"/>
    <row r="852" s="170" customFormat="1" ht="12.75"/>
    <row r="853" s="170" customFormat="1" ht="12.75"/>
    <row r="854" s="170" customFormat="1" ht="12.75"/>
    <row r="855" s="170" customFormat="1" ht="12.75"/>
    <row r="856" s="170" customFormat="1" ht="12.75"/>
    <row r="857" s="170" customFormat="1" ht="12.75"/>
    <row r="858" s="170" customFormat="1" ht="12.75"/>
    <row r="859" s="170" customFormat="1" ht="12.75"/>
    <row r="860" s="170" customFormat="1" ht="12.75"/>
    <row r="861" s="170" customFormat="1" ht="12.75"/>
    <row r="862" s="170" customFormat="1" ht="12.75"/>
    <row r="863" s="170" customFormat="1" ht="12.75"/>
    <row r="864" s="170" customFormat="1" ht="12.75"/>
    <row r="865" s="170" customFormat="1" ht="12.75"/>
    <row r="866" s="170" customFormat="1" ht="12.75"/>
    <row r="867" s="170" customFormat="1" ht="12.75"/>
    <row r="868" s="170" customFormat="1" ht="12.75"/>
    <row r="869" s="170" customFormat="1" ht="12.75"/>
    <row r="870" s="170" customFormat="1" ht="12.75"/>
    <row r="871" s="170" customFormat="1" ht="12.75"/>
    <row r="872" s="170" customFormat="1" ht="12.75"/>
    <row r="873" s="170" customFormat="1" ht="12.75"/>
    <row r="874" s="170" customFormat="1" ht="12.75"/>
    <row r="875" s="170" customFormat="1" ht="12.75"/>
    <row r="876" s="170" customFormat="1" ht="12.75"/>
    <row r="877" s="170" customFormat="1" ht="12.75"/>
    <row r="878" s="170" customFormat="1" ht="12.75"/>
    <row r="879" s="170" customFormat="1" ht="12.75"/>
    <row r="880" s="170" customFormat="1" ht="12.75"/>
    <row r="881" s="170" customFormat="1" ht="12.75"/>
    <row r="882" s="170" customFormat="1" ht="12.75"/>
    <row r="883" s="170" customFormat="1" ht="12.75"/>
    <row r="884" s="170" customFormat="1" ht="12.75"/>
    <row r="885" s="170" customFormat="1" ht="12.75"/>
    <row r="886" s="170" customFormat="1" ht="12.75"/>
    <row r="887" s="170" customFormat="1" ht="12.75"/>
    <row r="888" s="170" customFormat="1" ht="12.75"/>
    <row r="889" s="170" customFormat="1" ht="12.75"/>
    <row r="890" s="170" customFormat="1" ht="12.75"/>
    <row r="891" s="170" customFormat="1" ht="12.75"/>
    <row r="892" s="170" customFormat="1" ht="12.75"/>
    <row r="893" s="170" customFormat="1" ht="12.75"/>
    <row r="894" s="170" customFormat="1" ht="12.75"/>
    <row r="895" s="170" customFormat="1" ht="12.75"/>
    <row r="896" s="170" customFormat="1" ht="12.75"/>
    <row r="897" s="170" customFormat="1" ht="12.75"/>
    <row r="898" s="170" customFormat="1" ht="12.75"/>
    <row r="899" s="170" customFormat="1" ht="12.75"/>
    <row r="900" s="170" customFormat="1" ht="12.75"/>
    <row r="901" s="170" customFormat="1" ht="12.75"/>
    <row r="902" s="170" customFormat="1" ht="12.75"/>
    <row r="903" s="170" customFormat="1" ht="12.75"/>
    <row r="904" s="170" customFormat="1" ht="12.75"/>
    <row r="905" s="170" customFormat="1" ht="12.75"/>
    <row r="906" s="170" customFormat="1" ht="12.75"/>
    <row r="907" s="170" customFormat="1" ht="12.75"/>
    <row r="908" s="170" customFormat="1" ht="12.75"/>
    <row r="909" s="170" customFormat="1" ht="12.75"/>
    <row r="910" s="170" customFormat="1" ht="12.75"/>
    <row r="911" s="170" customFormat="1" ht="12.75"/>
    <row r="912" s="170" customFormat="1" ht="12.75"/>
    <row r="913" s="170" customFormat="1" ht="12.75"/>
    <row r="914" s="170" customFormat="1" ht="12.75"/>
    <row r="915" s="170" customFormat="1" ht="12.75"/>
    <row r="916" s="170" customFormat="1" ht="12.75"/>
    <row r="917" s="170" customFormat="1" ht="12.75"/>
    <row r="918" s="170" customFormat="1" ht="12.75"/>
    <row r="919" s="170" customFormat="1" ht="12.75"/>
    <row r="920" s="170" customFormat="1" ht="12.75"/>
    <row r="921" s="170" customFormat="1" ht="12.75"/>
    <row r="922" s="170" customFormat="1" ht="12.75"/>
    <row r="923" s="170" customFormat="1" ht="12.75"/>
    <row r="924" s="170" customFormat="1" ht="12.75"/>
    <row r="925" s="170" customFormat="1" ht="12.75"/>
    <row r="926" s="170" customFormat="1" ht="12.75"/>
    <row r="927" s="170" customFormat="1" ht="12.75"/>
    <row r="928" s="170" customFormat="1" ht="12.75"/>
    <row r="929" s="170" customFormat="1" ht="12.75"/>
    <row r="930" s="170" customFormat="1" ht="12.75"/>
    <row r="931" s="170" customFormat="1" ht="12.75"/>
    <row r="932" s="170" customFormat="1" ht="12.75"/>
    <row r="933" s="170" customFormat="1" ht="12.75"/>
    <row r="934" s="170" customFormat="1" ht="12.75"/>
    <row r="935" s="170" customFormat="1" ht="12.75"/>
    <row r="936" s="170" customFormat="1" ht="12.75"/>
    <row r="937" s="170" customFormat="1" ht="12.75"/>
    <row r="938" s="170" customFormat="1" ht="12.75"/>
    <row r="939" s="170" customFormat="1" ht="12.75"/>
    <row r="940" s="170" customFormat="1" ht="12.75"/>
    <row r="941" s="170" customFormat="1" ht="12.75"/>
    <row r="942" s="170" customFormat="1" ht="12.75"/>
    <row r="943" s="170" customFormat="1" ht="12.75"/>
    <row r="944" s="170" customFormat="1" ht="12.75"/>
    <row r="945" s="170" customFormat="1" ht="12.75"/>
    <row r="946" s="170" customFormat="1" ht="12.75"/>
    <row r="947" s="170" customFormat="1" ht="12.75"/>
    <row r="948" s="170" customFormat="1" ht="12.75"/>
    <row r="949" s="170" customFormat="1" ht="12.75"/>
    <row r="950" s="170" customFormat="1" ht="12.75"/>
    <row r="951" s="170" customFormat="1" ht="12.75"/>
    <row r="952" s="170" customFormat="1" ht="12.75"/>
    <row r="953" s="170" customFormat="1" ht="12.75"/>
    <row r="954" s="170" customFormat="1" ht="12.75"/>
    <row r="955" s="170" customFormat="1" ht="12.75"/>
    <row r="956" s="170" customFormat="1" ht="12.75"/>
    <row r="957" s="170" customFormat="1" ht="12.75"/>
    <row r="958" s="170" customFormat="1" ht="12.75"/>
    <row r="959" s="170" customFormat="1" ht="12.75"/>
    <row r="960" s="170" customFormat="1" ht="12.75"/>
    <row r="961" s="170" customFormat="1" ht="12.75"/>
    <row r="962" s="170" customFormat="1" ht="12.75"/>
    <row r="963" s="170" customFormat="1" ht="12.75"/>
    <row r="964" s="170" customFormat="1" ht="12.75"/>
    <row r="965" s="170" customFormat="1" ht="12.75"/>
    <row r="966" s="170" customFormat="1" ht="12.75"/>
    <row r="967" s="170" customFormat="1" ht="12.75"/>
    <row r="968" s="170" customFormat="1" ht="12.75"/>
    <row r="969" s="170" customFormat="1" ht="12.75"/>
    <row r="970" s="170" customFormat="1" ht="12.75"/>
    <row r="971" s="170" customFormat="1" ht="12.75"/>
    <row r="972" s="170" customFormat="1" ht="12.75"/>
    <row r="973" s="170" customFormat="1" ht="12.75"/>
    <row r="974" s="170" customFormat="1" ht="12.75"/>
    <row r="975" s="170" customFormat="1" ht="12.75"/>
    <row r="976" s="170" customFormat="1" ht="12.75"/>
    <row r="977" s="170" customFormat="1" ht="12.75"/>
    <row r="978" s="170" customFormat="1" ht="12.75"/>
    <row r="979" s="170" customFormat="1" ht="12.75"/>
    <row r="980" s="170" customFormat="1" ht="12.75"/>
    <row r="981" s="170" customFormat="1" ht="12.75"/>
    <row r="982" s="170" customFormat="1" ht="12.75"/>
    <row r="983" s="170" customFormat="1" ht="12.75"/>
    <row r="984" s="170" customFormat="1" ht="12.75"/>
    <row r="985" s="170" customFormat="1" ht="12.75"/>
    <row r="986" s="170" customFormat="1" ht="12.75"/>
    <row r="987" s="170" customFormat="1" ht="12.75"/>
    <row r="988" s="170" customFormat="1" ht="12.75"/>
    <row r="989" s="170" customFormat="1" ht="12.75"/>
    <row r="990" s="170" customFormat="1" ht="12.75"/>
    <row r="991" s="170" customFormat="1" ht="12.75"/>
    <row r="992" s="170" customFormat="1" ht="12.75"/>
    <row r="993" s="170" customFormat="1" ht="12.75"/>
    <row r="994" s="170" customFormat="1" ht="12.75"/>
    <row r="995" s="170" customFormat="1" ht="12.75"/>
    <row r="996" s="170" customFormat="1" ht="12.75"/>
    <row r="997" s="170" customFormat="1" ht="12.75"/>
    <row r="998" s="170" customFormat="1" ht="12.75"/>
    <row r="999" s="170" customFormat="1" ht="12.75"/>
    <row r="1000" s="170" customFormat="1" ht="12.75"/>
    <row r="1001" s="170" customFormat="1" ht="12.75"/>
    <row r="1002" s="170" customFormat="1" ht="12.75"/>
    <row r="1003" s="170" customFormat="1" ht="12.75"/>
    <row r="1004" s="170" customFormat="1" ht="12.75"/>
    <row r="1005" s="170" customFormat="1" ht="12.75"/>
    <row r="1006" s="170" customFormat="1" ht="12.75"/>
    <row r="1007" s="170" customFormat="1" ht="12.75"/>
    <row r="1008" s="170" customFormat="1" ht="12.75"/>
    <row r="1009" s="170" customFormat="1" ht="12.75"/>
    <row r="1010" s="170" customFormat="1" ht="12.75"/>
    <row r="1011" s="170" customFormat="1" ht="12.75"/>
    <row r="1012" s="170" customFormat="1" ht="12.75"/>
    <row r="1013" s="170" customFormat="1" ht="12.75"/>
    <row r="1014" s="170" customFormat="1" ht="12.75"/>
    <row r="1015" s="170" customFormat="1" ht="12.75"/>
    <row r="1016" s="170" customFormat="1" ht="12.75"/>
    <row r="1017" s="170" customFormat="1" ht="12.75"/>
    <row r="1018" s="170" customFormat="1" ht="12.75"/>
    <row r="1019" s="170" customFormat="1" ht="12.75"/>
    <row r="1020" s="170" customFormat="1" ht="12.75"/>
    <row r="1021" s="170" customFormat="1" ht="12.75"/>
    <row r="1022" s="170" customFormat="1" ht="12.75"/>
    <row r="1023" s="170" customFormat="1" ht="12.75"/>
    <row r="1024" s="170" customFormat="1" ht="12.75"/>
    <row r="1025" s="170" customFormat="1" ht="12.75"/>
    <row r="1026" s="170" customFormat="1" ht="12.75"/>
    <row r="1027" s="170" customFormat="1" ht="12.75"/>
    <row r="1028" s="170" customFormat="1" ht="12.75"/>
    <row r="1029" s="170" customFormat="1" ht="12.75"/>
    <row r="1030" s="170" customFormat="1" ht="12.75"/>
    <row r="1031" s="170" customFormat="1" ht="12.75"/>
    <row r="1032" s="170" customFormat="1" ht="12.75"/>
    <row r="1033" s="170" customFormat="1" ht="12.75"/>
    <row r="1034" s="170" customFormat="1" ht="12.75"/>
    <row r="1035" s="170" customFormat="1" ht="12.75"/>
    <row r="1036" s="170" customFormat="1" ht="12.75"/>
    <row r="1037" s="170" customFormat="1" ht="12.75"/>
    <row r="1038" s="170" customFormat="1" ht="12.75"/>
    <row r="1039" s="170" customFormat="1" ht="12.75"/>
    <row r="1040" s="170" customFormat="1" ht="12.75"/>
    <row r="1041" s="170" customFormat="1" ht="12.75"/>
    <row r="1042" s="170" customFormat="1" ht="12.75"/>
    <row r="1043" s="170" customFormat="1" ht="12.75"/>
    <row r="1044" s="170" customFormat="1" ht="12.75"/>
    <row r="1045" s="170" customFormat="1" ht="12.75"/>
    <row r="1046" s="170" customFormat="1" ht="12.75"/>
    <row r="1047" s="170" customFormat="1" ht="12.75"/>
    <row r="1048" s="170" customFormat="1" ht="12.75"/>
    <row r="1049" s="170" customFormat="1" ht="12.75"/>
    <row r="1050" s="170" customFormat="1" ht="12.75"/>
    <row r="1051" s="170" customFormat="1" ht="12.75"/>
    <row r="1052" s="170" customFormat="1" ht="12.75"/>
    <row r="1053" s="170" customFormat="1" ht="12.75"/>
    <row r="1054" s="170" customFormat="1" ht="12.75"/>
    <row r="1055" s="170" customFormat="1" ht="12.75"/>
    <row r="1056" s="170" customFormat="1" ht="12.75"/>
    <row r="1057" s="170" customFormat="1" ht="12.75"/>
    <row r="1058" s="170" customFormat="1" ht="12.75"/>
    <row r="1059" s="170" customFormat="1" ht="12.75"/>
    <row r="1060" s="170" customFormat="1" ht="12.75"/>
    <row r="1061" s="170" customFormat="1" ht="12.75"/>
    <row r="1062" s="170" customFormat="1" ht="12.75"/>
    <row r="1063" s="170" customFormat="1" ht="12.75"/>
    <row r="1064" s="170" customFormat="1" ht="12.75"/>
    <row r="1065" s="170" customFormat="1" ht="12.75"/>
    <row r="1066" s="170" customFormat="1" ht="12.75"/>
    <row r="1067" s="170" customFormat="1" ht="12.75"/>
    <row r="1068" s="170" customFormat="1" ht="12.75"/>
    <row r="1069" s="170" customFormat="1" ht="12.75"/>
    <row r="1070" s="170" customFormat="1" ht="12.75"/>
    <row r="1071" s="170" customFormat="1" ht="12.75"/>
    <row r="1072" s="170" customFormat="1" ht="12.75"/>
    <row r="1073" s="170" customFormat="1" ht="12.75"/>
    <row r="1074" s="170" customFormat="1" ht="12.75"/>
    <row r="1075" s="170" customFormat="1" ht="12.75"/>
    <row r="1076" s="170" customFormat="1" ht="12.75"/>
    <row r="1077" s="170" customFormat="1" ht="12.75"/>
    <row r="1078" s="170" customFormat="1" ht="12.75"/>
    <row r="1079" s="170" customFormat="1" ht="12.75"/>
    <row r="1080" s="170" customFormat="1" ht="12.75"/>
    <row r="1081" s="170" customFormat="1" ht="12.75"/>
    <row r="1082" s="170" customFormat="1" ht="12.75"/>
    <row r="1083" s="170" customFormat="1" ht="12.75"/>
    <row r="1084" s="170" customFormat="1" ht="12.75"/>
    <row r="1085" s="170" customFormat="1" ht="12.75"/>
    <row r="1086" s="170" customFormat="1" ht="12.75"/>
    <row r="1087" s="170" customFormat="1" ht="12.75"/>
    <row r="1088" s="170" customFormat="1" ht="12.75"/>
    <row r="1089" s="170" customFormat="1" ht="12.75"/>
    <row r="1090" s="170" customFormat="1" ht="12.75"/>
    <row r="1091" s="170" customFormat="1" ht="12.75"/>
    <row r="1092" s="170" customFormat="1" ht="12.75"/>
    <row r="1093" s="170" customFormat="1" ht="12.75"/>
    <row r="1094" s="170" customFormat="1" ht="12.75"/>
    <row r="1095" s="170" customFormat="1" ht="12.75"/>
    <row r="1096" s="170" customFormat="1" ht="12.75"/>
    <row r="1097" s="170" customFormat="1" ht="12.75"/>
    <row r="1098" s="170" customFormat="1" ht="12.75"/>
    <row r="1099" s="170" customFormat="1" ht="12.75"/>
    <row r="1100" s="170" customFormat="1" ht="12.75"/>
    <row r="1101" s="170" customFormat="1" ht="12.75"/>
    <row r="1102" s="170" customFormat="1" ht="12.75"/>
    <row r="1103" s="170" customFormat="1" ht="12.75"/>
    <row r="1104" s="170" customFormat="1" ht="12.75"/>
    <row r="1105" s="170" customFormat="1" ht="12.75"/>
    <row r="1106" s="170" customFormat="1" ht="12.75"/>
    <row r="1107" s="170" customFormat="1" ht="12.75"/>
    <row r="1108" s="170" customFormat="1" ht="12.75"/>
    <row r="1109" s="170" customFormat="1" ht="12.75"/>
    <row r="1110" s="170" customFormat="1" ht="12.75"/>
    <row r="1111" s="170" customFormat="1" ht="12.75"/>
    <row r="1112" s="170" customFormat="1" ht="12.75"/>
    <row r="1113" s="170" customFormat="1" ht="12.75"/>
    <row r="1114" s="170" customFormat="1" ht="12.75"/>
    <row r="1115" s="170" customFormat="1" ht="12.75"/>
    <row r="1116" s="170" customFormat="1" ht="12.75"/>
    <row r="1117" s="170" customFormat="1" ht="12.75"/>
    <row r="1118" s="170" customFormat="1" ht="12.75"/>
    <row r="1119" s="170" customFormat="1" ht="12.75"/>
    <row r="1120" s="170" customFormat="1" ht="12.75"/>
    <row r="1121" s="170" customFormat="1" ht="12.75"/>
    <row r="1122" s="170" customFormat="1" ht="12.75"/>
    <row r="1123" s="170" customFormat="1" ht="12.75"/>
    <row r="1124" s="170" customFormat="1" ht="12.75"/>
    <row r="1125" s="170" customFormat="1" ht="12.75"/>
    <row r="1126" s="170" customFormat="1" ht="12.75"/>
    <row r="1127" s="170" customFormat="1" ht="12.75"/>
    <row r="1128" s="170" customFormat="1" ht="12.75"/>
    <row r="1129" s="170" customFormat="1" ht="12.75"/>
    <row r="1130" s="170" customFormat="1" ht="12.75"/>
    <row r="1131" s="170" customFormat="1" ht="12.75"/>
    <row r="1132" s="170" customFormat="1" ht="12.75"/>
    <row r="1133" s="170" customFormat="1" ht="12.75"/>
    <row r="1134" s="170" customFormat="1" ht="12.75"/>
    <row r="1135" s="170" customFormat="1" ht="12.75"/>
    <row r="1136" s="170" customFormat="1" ht="12.75"/>
    <row r="1137" s="170" customFormat="1" ht="12.75"/>
    <row r="1138" s="170" customFormat="1" ht="12.75"/>
    <row r="1139" s="170" customFormat="1" ht="12.75"/>
    <row r="1140" s="170" customFormat="1" ht="12.75"/>
    <row r="1141" s="170" customFormat="1" ht="12.75"/>
    <row r="1142" s="170" customFormat="1" ht="12.75"/>
    <row r="1143" s="170" customFormat="1" ht="12.75"/>
    <row r="1144" s="170" customFormat="1" ht="12.75"/>
    <row r="1145" s="170" customFormat="1" ht="12.75"/>
    <row r="1146" s="170" customFormat="1" ht="12.75"/>
    <row r="1147" s="170" customFormat="1" ht="12.75"/>
    <row r="1148" s="170" customFormat="1" ht="12.75"/>
    <row r="1149" s="170" customFormat="1" ht="12.75"/>
    <row r="1150" s="170" customFormat="1" ht="12.75"/>
    <row r="1151" s="170" customFormat="1" ht="12.75"/>
    <row r="1152" s="170" customFormat="1" ht="12.75"/>
    <row r="1153" s="170" customFormat="1" ht="12.75"/>
    <row r="1154" s="170" customFormat="1" ht="12.75"/>
    <row r="1155" s="170" customFormat="1" ht="12.75"/>
    <row r="1156" s="170" customFormat="1" ht="12.75"/>
    <row r="1157" s="170" customFormat="1" ht="12.75"/>
    <row r="1158" s="170" customFormat="1" ht="12.75"/>
    <row r="1159" s="170" customFormat="1" ht="12.75"/>
    <row r="1160" s="170" customFormat="1" ht="12.75"/>
    <row r="1161" s="170" customFormat="1" ht="12.75"/>
    <row r="1162" s="170" customFormat="1" ht="12.75"/>
    <row r="1163" s="170" customFormat="1" ht="12.75"/>
    <row r="1164" s="170" customFormat="1" ht="12.75"/>
    <row r="1165" s="170" customFormat="1" ht="12.75"/>
    <row r="1166" s="170" customFormat="1" ht="12.75"/>
    <row r="1167" s="170" customFormat="1" ht="12.75"/>
    <row r="1168" s="170" customFormat="1" ht="12.75"/>
    <row r="1169" s="170" customFormat="1" ht="12.75"/>
    <row r="1170" s="170" customFormat="1" ht="12.75"/>
    <row r="1171" s="170" customFormat="1" ht="12.75"/>
    <row r="1172" s="170" customFormat="1" ht="12.75"/>
    <row r="1173" s="170" customFormat="1" ht="12.75"/>
    <row r="1174" s="170" customFormat="1" ht="12.75"/>
    <row r="1175" s="170" customFormat="1" ht="12.75"/>
    <row r="1176" s="170" customFormat="1" ht="12.75"/>
    <row r="1177" s="170" customFormat="1" ht="12.75"/>
    <row r="1178" s="170" customFormat="1" ht="12.75"/>
    <row r="1179" s="170" customFormat="1" ht="12.75"/>
    <row r="1180" s="170" customFormat="1" ht="12.75"/>
    <row r="1181" s="170" customFormat="1" ht="12.75"/>
    <row r="1182" s="170" customFormat="1" ht="12.75"/>
    <row r="1183" s="170" customFormat="1" ht="12.75"/>
    <row r="1184" s="170" customFormat="1" ht="12.75"/>
    <row r="1185" s="170" customFormat="1" ht="12.75"/>
    <row r="1186" s="170" customFormat="1" ht="12.75"/>
    <row r="1187" s="170" customFormat="1" ht="12.75"/>
    <row r="1188" s="170" customFormat="1" ht="12.75"/>
    <row r="1189" s="170" customFormat="1" ht="12.75"/>
    <row r="1190" s="170" customFormat="1" ht="12.75"/>
    <row r="1191" s="170" customFormat="1" ht="12.75"/>
    <row r="1192" s="170" customFormat="1" ht="12.75"/>
    <row r="1193" s="170" customFormat="1" ht="12.75"/>
    <row r="1194" s="170" customFormat="1" ht="12.75"/>
    <row r="1195" s="170" customFormat="1" ht="12.75"/>
    <row r="1196" s="170" customFormat="1" ht="12.75"/>
    <row r="1197" s="170" customFormat="1" ht="12.75"/>
    <row r="1198" s="170" customFormat="1" ht="12.75"/>
    <row r="1199" s="170" customFormat="1" ht="12.75"/>
    <row r="1200" s="170" customFormat="1" ht="12.75"/>
    <row r="1201" s="170" customFormat="1" ht="12.75"/>
    <row r="1202" s="170" customFormat="1" ht="12.75"/>
    <row r="1203" s="170" customFormat="1" ht="12.75"/>
    <row r="1204" s="170" customFormat="1" ht="12.75"/>
    <row r="1205" s="170" customFormat="1" ht="12.75"/>
    <row r="1206" s="170" customFormat="1" ht="12.75"/>
    <row r="1207" s="170" customFormat="1" ht="12.75"/>
    <row r="1208" s="170" customFormat="1" ht="12.75"/>
    <row r="1209" s="170" customFormat="1" ht="12.75"/>
    <row r="1210" s="170" customFormat="1" ht="12.75"/>
    <row r="1211" s="170" customFormat="1" ht="12.75"/>
    <row r="1212" s="170" customFormat="1" ht="12.75"/>
    <row r="1213" s="170" customFormat="1" ht="12.75"/>
    <row r="1214" s="170" customFormat="1" ht="12.75"/>
    <row r="1215" s="170" customFormat="1" ht="12.75"/>
    <row r="1216" s="170" customFormat="1" ht="12.75"/>
    <row r="1217" s="170" customFormat="1" ht="12.75"/>
    <row r="1218" s="170" customFormat="1" ht="12.75"/>
    <row r="1219" s="170" customFormat="1" ht="12.75"/>
    <row r="1220" s="170" customFormat="1" ht="12.75"/>
    <row r="1221" s="170" customFormat="1" ht="12.75"/>
    <row r="1222" s="170" customFormat="1" ht="12.75"/>
    <row r="1223" s="170" customFormat="1" ht="12.75"/>
    <row r="1224" s="170" customFormat="1" ht="12.75"/>
    <row r="1225" s="170" customFormat="1" ht="12.75"/>
    <row r="1226" s="170" customFormat="1" ht="12.75"/>
    <row r="1227" s="170" customFormat="1" ht="12.75"/>
    <row r="1228" s="170" customFormat="1" ht="12.75"/>
    <row r="1229" s="170" customFormat="1" ht="12.75"/>
    <row r="1230" s="170" customFormat="1" ht="12.75"/>
    <row r="1231" s="170" customFormat="1" ht="12.75"/>
    <row r="1232" s="170" customFormat="1" ht="12.75"/>
    <row r="1233" s="170" customFormat="1" ht="12.75"/>
    <row r="1234" s="170" customFormat="1" ht="12.75"/>
    <row r="1235" s="170" customFormat="1" ht="12.75"/>
    <row r="1236" s="170" customFormat="1" ht="12.75"/>
    <row r="1237" s="170" customFormat="1" ht="12.75"/>
    <row r="1238" s="170" customFormat="1" ht="12.75"/>
    <row r="1239" s="170" customFormat="1" ht="12.75"/>
    <row r="1240" s="170" customFormat="1" ht="12.75"/>
    <row r="1241" s="170" customFormat="1" ht="12.75"/>
    <row r="1242" s="170" customFormat="1" ht="12.75"/>
    <row r="1243" s="170" customFormat="1" ht="12.75"/>
    <row r="1244" s="170" customFormat="1" ht="12.75"/>
    <row r="1245" s="170" customFormat="1" ht="12.75"/>
    <row r="1246" s="170" customFormat="1" ht="12.75"/>
    <row r="1247" s="170" customFormat="1" ht="12.75"/>
    <row r="1248" s="170" customFormat="1" ht="12.75"/>
    <row r="1249" s="170" customFormat="1" ht="12.75"/>
    <row r="1250" s="170" customFormat="1" ht="12.75"/>
    <row r="1251" s="170" customFormat="1" ht="12.75"/>
    <row r="1252" s="170" customFormat="1" ht="12.75"/>
    <row r="1253" s="170" customFormat="1" ht="12.75"/>
    <row r="1254" s="170" customFormat="1" ht="12.75"/>
    <row r="1255" s="170" customFormat="1" ht="12.75"/>
    <row r="1256" s="170" customFormat="1" ht="12.75"/>
    <row r="1257" s="170" customFormat="1" ht="12.75"/>
    <row r="1258" s="170" customFormat="1" ht="12.75"/>
    <row r="1259" s="170" customFormat="1" ht="12.75"/>
    <row r="1260" s="170" customFormat="1" ht="12.75"/>
    <row r="1261" s="170" customFormat="1" ht="12.75"/>
    <row r="1262" s="170" customFormat="1" ht="12.75"/>
    <row r="1263" s="170" customFormat="1" ht="12.75"/>
    <row r="1264" s="170" customFormat="1" ht="12.75"/>
    <row r="1265" s="170" customFormat="1" ht="12.75"/>
    <row r="1266" s="170" customFormat="1" ht="12.75"/>
    <row r="1267" s="170" customFormat="1" ht="12.75"/>
    <row r="1268" s="170" customFormat="1" ht="12.75"/>
    <row r="1269" s="170" customFormat="1" ht="12.75"/>
    <row r="1270" s="170" customFormat="1" ht="12.75"/>
    <row r="1271" s="170" customFormat="1" ht="12.75"/>
    <row r="1272" s="170" customFormat="1" ht="12.75"/>
    <row r="1273" s="170" customFormat="1" ht="12.75"/>
    <row r="1274" s="170" customFormat="1" ht="12.75"/>
    <row r="1275" s="170" customFormat="1" ht="12.75"/>
    <row r="1276" s="170" customFormat="1" ht="12.75"/>
    <row r="1277" s="170" customFormat="1" ht="12.75"/>
    <row r="1278" s="170" customFormat="1" ht="12.75"/>
    <row r="1279" s="170" customFormat="1" ht="12.75"/>
    <row r="1280" s="170" customFormat="1" ht="12.75"/>
    <row r="1281" s="170" customFormat="1" ht="12.75"/>
    <row r="1282" s="170" customFormat="1" ht="12.75"/>
    <row r="1283" s="170" customFormat="1" ht="12.75"/>
    <row r="1284" s="170" customFormat="1" ht="12.75"/>
    <row r="1285" s="170" customFormat="1" ht="12.75"/>
    <row r="1286" s="170" customFormat="1" ht="12.75"/>
    <row r="1287" s="170" customFormat="1" ht="12.75"/>
    <row r="1288" s="170" customFormat="1" ht="12.75"/>
    <row r="1289" s="170" customFormat="1" ht="12.75"/>
    <row r="1290" s="170" customFormat="1" ht="12.75"/>
    <row r="1291" s="170" customFormat="1" ht="12.75"/>
    <row r="1292" s="170" customFormat="1" ht="12.75"/>
    <row r="1293" s="170" customFormat="1" ht="12.75"/>
    <row r="1294" s="170" customFormat="1" ht="12.75"/>
    <row r="1295" s="170" customFormat="1" ht="12.75"/>
    <row r="1296" s="170" customFormat="1" ht="12.75"/>
    <row r="1297" s="170" customFormat="1" ht="12.75"/>
    <row r="1298" s="170" customFormat="1" ht="12.75"/>
    <row r="1299" s="170" customFormat="1" ht="12.75"/>
    <row r="1300" s="170" customFormat="1" ht="12.75"/>
    <row r="1301" s="170" customFormat="1" ht="12.75"/>
    <row r="1302" s="170" customFormat="1" ht="12.75"/>
    <row r="1303" s="170" customFormat="1" ht="12.75"/>
    <row r="1304" s="170" customFormat="1" ht="12.75"/>
    <row r="1305" s="170" customFormat="1" ht="12.75"/>
    <row r="1306" s="170" customFormat="1" ht="12.75"/>
    <row r="1307" s="170" customFormat="1" ht="12.75"/>
    <row r="1308" s="170" customFormat="1" ht="12.75"/>
    <row r="1309" s="170" customFormat="1" ht="12.75"/>
    <row r="1310" s="170" customFormat="1" ht="12.75"/>
    <row r="1311" s="170" customFormat="1" ht="12.75"/>
    <row r="1312" s="170" customFormat="1" ht="12.75"/>
    <row r="1313" s="170" customFormat="1" ht="12.75"/>
    <row r="1314" s="170" customFormat="1" ht="12.75"/>
    <row r="1315" s="170" customFormat="1" ht="12.75"/>
    <row r="1316" s="170" customFormat="1" ht="12.75"/>
    <row r="1317" s="170" customFormat="1" ht="12.75"/>
    <row r="1318" s="170" customFormat="1" ht="12.75"/>
    <row r="1319" s="170" customFormat="1" ht="12.75"/>
    <row r="1320" s="170" customFormat="1" ht="12.75"/>
    <row r="1321" s="170" customFormat="1" ht="12.75"/>
    <row r="1322" s="170" customFormat="1" ht="12.75"/>
    <row r="1323" s="170" customFormat="1" ht="12.75"/>
    <row r="1324" s="170" customFormat="1" ht="12.75"/>
    <row r="1325" s="170" customFormat="1" ht="12.75"/>
    <row r="1326" s="170" customFormat="1" ht="12.75"/>
    <row r="1327" s="170" customFormat="1" ht="12.75"/>
    <row r="1328" s="170" customFormat="1" ht="12.75"/>
    <row r="1329" s="170" customFormat="1" ht="12.75"/>
    <row r="1330" s="170" customFormat="1" ht="12.75"/>
    <row r="1331" s="170" customFormat="1" ht="12.75"/>
    <row r="1332" s="170" customFormat="1" ht="12.75"/>
    <row r="1333" s="170" customFormat="1" ht="12.75"/>
    <row r="1334" s="170" customFormat="1" ht="12.75"/>
    <row r="1335" s="170" customFormat="1" ht="12.75"/>
    <row r="1336" s="170" customFormat="1" ht="12.75"/>
    <row r="1337" s="170" customFormat="1" ht="12.75"/>
    <row r="1338" s="170" customFormat="1" ht="12.75"/>
    <row r="1339" s="170" customFormat="1" ht="12.75"/>
    <row r="1340" s="170" customFormat="1" ht="12.75"/>
    <row r="1341" s="170" customFormat="1" ht="12.75"/>
    <row r="1342" s="170" customFormat="1" ht="12.75"/>
    <row r="1343" s="170" customFormat="1" ht="12.75"/>
    <row r="1344" s="170" customFormat="1" ht="12.75"/>
    <row r="1345" s="170" customFormat="1" ht="12.75"/>
    <row r="1346" s="170" customFormat="1" ht="12.75"/>
    <row r="1347" s="170" customFormat="1" ht="12.75"/>
    <row r="1348" s="170" customFormat="1" ht="12.75"/>
    <row r="1349" s="170" customFormat="1" ht="12.75"/>
    <row r="1350" s="170" customFormat="1" ht="12.75"/>
    <row r="1351" s="170" customFormat="1" ht="12.75"/>
    <row r="1352" s="170" customFormat="1" ht="12.75"/>
    <row r="1353" s="170" customFormat="1" ht="12.75"/>
    <row r="1354" s="170" customFormat="1" ht="12.75"/>
    <row r="1355" s="170" customFormat="1" ht="12.75"/>
    <row r="1356" s="170" customFormat="1" ht="12.75"/>
    <row r="1357" s="170" customFormat="1" ht="12.75"/>
    <row r="1358" s="170" customFormat="1" ht="12.75"/>
    <row r="1359" s="170" customFormat="1" ht="12.75"/>
    <row r="1360" s="170" customFormat="1" ht="12.75"/>
    <row r="1361" s="170" customFormat="1" ht="12.75"/>
    <row r="1362" s="170" customFormat="1" ht="12.75"/>
    <row r="1363" s="170" customFormat="1" ht="12.75"/>
    <row r="1364" s="170" customFormat="1" ht="12.75"/>
    <row r="1365" s="170" customFormat="1" ht="12.75"/>
    <row r="1366" s="170" customFormat="1" ht="12.75"/>
    <row r="1367" s="170" customFormat="1" ht="12.75"/>
    <row r="1368" s="170" customFormat="1" ht="12.75"/>
    <row r="1369" s="170" customFormat="1" ht="12.75"/>
    <row r="1370" s="170" customFormat="1" ht="12.75"/>
    <row r="1371" s="170" customFormat="1" ht="12.75"/>
    <row r="1372" s="170" customFormat="1" ht="12.75"/>
    <row r="1373" s="170" customFormat="1" ht="12.75"/>
    <row r="1374" s="170" customFormat="1" ht="12.75"/>
    <row r="1375" s="170" customFormat="1" ht="12.75"/>
    <row r="1376" s="170" customFormat="1" ht="12.75"/>
    <row r="1377" s="170" customFormat="1" ht="12.75"/>
    <row r="1378" s="170" customFormat="1" ht="12.75"/>
    <row r="1379" s="170" customFormat="1" ht="12.75"/>
    <row r="1380" s="170" customFormat="1" ht="12.75"/>
    <row r="1381" s="170" customFormat="1" ht="12.75"/>
    <row r="1382" s="170" customFormat="1" ht="12.75"/>
    <row r="1383" s="170" customFormat="1" ht="12.75"/>
    <row r="1384" s="170" customFormat="1" ht="12.75"/>
    <row r="1385" s="170" customFormat="1" ht="12.75"/>
    <row r="1386" s="170" customFormat="1" ht="12.75"/>
    <row r="1387" s="170" customFormat="1" ht="12.75"/>
    <row r="1388" s="170" customFormat="1" ht="12.75"/>
    <row r="1389" s="170" customFormat="1" ht="12.75"/>
    <row r="1390" s="170" customFormat="1" ht="12.75"/>
    <row r="1391" s="170" customFormat="1" ht="12.75"/>
    <row r="1392" s="170" customFormat="1" ht="12.75"/>
    <row r="1393" s="170" customFormat="1" ht="12.75"/>
    <row r="1394" s="170" customFormat="1" ht="12.75"/>
    <row r="1395" s="170" customFormat="1" ht="12.75"/>
    <row r="1396" s="170" customFormat="1" ht="12.75"/>
    <row r="1397" s="170" customFormat="1" ht="12.75"/>
    <row r="1398" s="170" customFormat="1" ht="12.75"/>
    <row r="1399" s="170" customFormat="1" ht="12.75"/>
    <row r="1400" s="170" customFormat="1" ht="12.75"/>
    <row r="1401" s="170" customFormat="1" ht="12.75"/>
    <row r="1402" s="170" customFormat="1" ht="12.75"/>
    <row r="1403" s="170" customFormat="1" ht="12.75"/>
    <row r="1404" s="170" customFormat="1" ht="12.75"/>
    <row r="1405" s="170" customFormat="1" ht="12.75"/>
    <row r="1406" s="170" customFormat="1" ht="12.75"/>
    <row r="1407" s="170" customFormat="1" ht="12.75"/>
    <row r="1408" s="170" customFormat="1" ht="12.75"/>
    <row r="1409" s="170" customFormat="1" ht="12.75"/>
    <row r="1410" s="170" customFormat="1" ht="12.75"/>
    <row r="1411" s="170" customFormat="1" ht="12.75"/>
    <row r="1412" s="170" customFormat="1" ht="12.75"/>
    <row r="1413" s="170" customFormat="1" ht="12.75"/>
    <row r="1414" s="170" customFormat="1" ht="12.75"/>
    <row r="1415" s="170" customFormat="1" ht="12.75"/>
    <row r="1416" s="170" customFormat="1" ht="12.75"/>
    <row r="1417" s="170" customFormat="1" ht="12.75"/>
    <row r="1418" s="170" customFormat="1" ht="12.75"/>
    <row r="1419" s="170" customFormat="1" ht="12.75"/>
    <row r="1420" s="170" customFormat="1" ht="12.75"/>
    <row r="1421" s="170" customFormat="1" ht="12.75"/>
    <row r="1422" s="170" customFormat="1" ht="12.75"/>
    <row r="1423" s="170" customFormat="1" ht="12.75"/>
    <row r="1424" s="170" customFormat="1" ht="12.75"/>
    <row r="1425" s="170" customFormat="1" ht="12.75"/>
    <row r="1426" s="170" customFormat="1" ht="12.75"/>
    <row r="1427" s="170" customFormat="1" ht="12.75"/>
    <row r="1428" s="170" customFormat="1" ht="12.75"/>
    <row r="1429" s="170" customFormat="1" ht="12.75"/>
    <row r="1430" s="170" customFormat="1" ht="12.75"/>
    <row r="1431" s="170" customFormat="1" ht="12.75"/>
    <row r="1432" s="170" customFormat="1" ht="12.75"/>
    <row r="1433" s="170" customFormat="1" ht="12.75"/>
    <row r="1434" s="170" customFormat="1" ht="12.75"/>
    <row r="1435" s="170" customFormat="1" ht="12.75"/>
    <row r="1436" s="170" customFormat="1" ht="12.75"/>
    <row r="1437" s="170" customFormat="1" ht="12.75"/>
    <row r="1438" s="170" customFormat="1" ht="12.75"/>
    <row r="1439" s="170" customFormat="1" ht="12.75"/>
    <row r="1440" s="170" customFormat="1" ht="12.75"/>
    <row r="1441" s="170" customFormat="1" ht="12.75"/>
    <row r="1442" s="170" customFormat="1" ht="12.75"/>
    <row r="1443" s="170" customFormat="1" ht="12.75"/>
    <row r="1444" s="170" customFormat="1" ht="12.75"/>
    <row r="1445" s="170" customFormat="1" ht="12.75"/>
    <row r="1446" s="170" customFormat="1" ht="12.75"/>
    <row r="1447" s="170" customFormat="1" ht="12.75"/>
    <row r="1448" s="170" customFormat="1" ht="12.75"/>
    <row r="1449" s="170" customFormat="1" ht="12.75"/>
    <row r="1450" s="170" customFormat="1" ht="12.75"/>
    <row r="1451" s="170" customFormat="1" ht="12.75"/>
    <row r="1452" s="170" customFormat="1" ht="12.75"/>
    <row r="1453" s="170" customFormat="1" ht="12.75"/>
    <row r="1454" s="170" customFormat="1" ht="12.75"/>
    <row r="1455" s="170" customFormat="1" ht="12.75"/>
    <row r="1456" s="170" customFormat="1" ht="12.75"/>
    <row r="1457" s="170" customFormat="1" ht="12.75"/>
    <row r="1458" s="170" customFormat="1" ht="12.75"/>
    <row r="1459" s="170" customFormat="1" ht="12.75"/>
    <row r="1460" s="170" customFormat="1" ht="12.75"/>
    <row r="1461" s="170" customFormat="1" ht="12.75"/>
    <row r="1462" s="170" customFormat="1" ht="12.75"/>
    <row r="1463" s="170" customFormat="1" ht="12.75"/>
    <row r="1464" s="170" customFormat="1" ht="12.75"/>
    <row r="1465" s="170" customFormat="1" ht="12.75"/>
    <row r="1466" s="170" customFormat="1" ht="12.75"/>
    <row r="1467" s="170" customFormat="1" ht="12.75"/>
    <row r="1468" s="170" customFormat="1" ht="12.75"/>
    <row r="1469" s="170" customFormat="1" ht="12.75"/>
    <row r="1470" s="170" customFormat="1" ht="12.75"/>
    <row r="1471" s="170" customFormat="1" ht="12.75"/>
    <row r="1472" s="170" customFormat="1" ht="12.75"/>
    <row r="1473" s="170" customFormat="1" ht="12.75"/>
    <row r="1474" s="170" customFormat="1" ht="12.75"/>
    <row r="1475" s="170" customFormat="1" ht="12.75"/>
    <row r="1476" s="170" customFormat="1" ht="12.75"/>
    <row r="1477" s="170" customFormat="1" ht="12.75"/>
    <row r="1478" s="170" customFormat="1" ht="12.75"/>
    <row r="1479" s="170" customFormat="1" ht="12.75"/>
    <row r="1480" s="170" customFormat="1" ht="12.75"/>
    <row r="1481" s="170" customFormat="1" ht="12.75"/>
    <row r="1482" s="170" customFormat="1" ht="12.75"/>
    <row r="1483" s="170" customFormat="1" ht="12.75"/>
    <row r="1484" s="170" customFormat="1" ht="12.75"/>
    <row r="1485" s="170" customFormat="1" ht="12.75"/>
    <row r="1486" s="170" customFormat="1" ht="12.75"/>
    <row r="1487" s="170" customFormat="1" ht="12.75"/>
    <row r="1488" s="170" customFormat="1" ht="12.75"/>
    <row r="1489" s="170" customFormat="1" ht="12.75"/>
    <row r="1490" s="170" customFormat="1" ht="12.75"/>
    <row r="1491" s="170" customFormat="1" ht="12.75"/>
    <row r="1492" s="170" customFormat="1" ht="12.75"/>
    <row r="1493" s="170" customFormat="1" ht="12.75"/>
    <row r="1494" s="170" customFormat="1" ht="12.75"/>
    <row r="1495" s="170" customFormat="1" ht="12.75"/>
    <row r="1496" s="170" customFormat="1" ht="12.75"/>
    <row r="1497" s="170" customFormat="1" ht="12.75"/>
    <row r="1498" s="170" customFormat="1" ht="12.75"/>
    <row r="1499" s="170" customFormat="1" ht="12.75"/>
    <row r="1500" s="170" customFormat="1" ht="12.75"/>
    <row r="1501" s="170" customFormat="1" ht="12.75"/>
    <row r="1502" s="170" customFormat="1" ht="12.75"/>
    <row r="1503" s="170" customFormat="1" ht="12.75"/>
    <row r="1504" s="170" customFormat="1" ht="12.75"/>
    <row r="1505" s="170" customFormat="1" ht="12.75"/>
    <row r="1506" s="170" customFormat="1" ht="12.75"/>
    <row r="1507" s="170" customFormat="1" ht="12.75"/>
    <row r="1508" s="170" customFormat="1" ht="12.75"/>
    <row r="1509" s="170" customFormat="1" ht="12.75"/>
    <row r="1510" s="170" customFormat="1" ht="12.75"/>
    <row r="1511" s="170" customFormat="1" ht="12.75"/>
    <row r="1512" s="170" customFormat="1" ht="12.75"/>
    <row r="1513" s="170" customFormat="1" ht="12.75"/>
    <row r="1514" s="170" customFormat="1" ht="12.75"/>
    <row r="1515" s="170" customFormat="1" ht="12.75"/>
    <row r="1516" s="170" customFormat="1" ht="12.75"/>
    <row r="1517" s="170" customFormat="1" ht="12.75"/>
    <row r="1518" s="170" customFormat="1" ht="12.75"/>
    <row r="1519" s="170" customFormat="1" ht="12.75"/>
    <row r="1520" s="170" customFormat="1" ht="12.75"/>
    <row r="1521" s="170" customFormat="1" ht="12.75"/>
    <row r="1522" s="170" customFormat="1" ht="12.75"/>
    <row r="1523" s="170" customFormat="1" ht="12.75"/>
    <row r="1524" s="170" customFormat="1" ht="12.75"/>
    <row r="1525" s="170" customFormat="1" ht="12.75"/>
    <row r="1526" s="170" customFormat="1" ht="12.75"/>
    <row r="1527" s="170" customFormat="1" ht="12.75"/>
    <row r="1528" s="170" customFormat="1" ht="12.75"/>
    <row r="1529" s="170" customFormat="1" ht="12.75"/>
    <row r="1530" s="170" customFormat="1" ht="12.75"/>
    <row r="1531" s="170" customFormat="1" ht="12.75"/>
    <row r="1532" s="170" customFormat="1" ht="12.75"/>
    <row r="1533" s="170" customFormat="1" ht="12.75"/>
    <row r="1534" s="170" customFormat="1" ht="12.75"/>
    <row r="1535" s="170" customFormat="1" ht="12.75"/>
    <row r="1536" s="170" customFormat="1" ht="12.75"/>
    <row r="1537" s="170" customFormat="1" ht="12.75"/>
    <row r="1538" s="170" customFormat="1" ht="12.75"/>
    <row r="1539" s="170" customFormat="1" ht="12.75"/>
    <row r="1540" s="170" customFormat="1" ht="12.75"/>
    <row r="1541" s="170" customFormat="1" ht="12.75"/>
    <row r="1542" s="170" customFormat="1" ht="12.75"/>
    <row r="1543" s="170" customFormat="1" ht="12.75"/>
    <row r="1544" s="170" customFormat="1" ht="12.75"/>
    <row r="1545" s="170" customFormat="1" ht="12.75"/>
    <row r="1546" s="170" customFormat="1" ht="12.75"/>
    <row r="1547" s="170" customFormat="1" ht="12.75"/>
    <row r="1548" s="170" customFormat="1" ht="12.75"/>
    <row r="1549" s="170" customFormat="1" ht="12.75"/>
    <row r="1550" s="170" customFormat="1" ht="12.75"/>
    <row r="1551" s="170" customFormat="1" ht="12.75"/>
    <row r="1552" s="170" customFormat="1" ht="12.75"/>
    <row r="1553" s="170" customFormat="1" ht="12.75"/>
    <row r="1554" s="170" customFormat="1" ht="12.75"/>
    <row r="1555" s="170" customFormat="1" ht="12.75"/>
    <row r="1556" s="170" customFormat="1" ht="12.75"/>
    <row r="1557" s="170" customFormat="1" ht="12.75"/>
    <row r="1558" s="170" customFormat="1" ht="12.75"/>
    <row r="1559" s="170" customFormat="1" ht="12.75"/>
    <row r="1560" s="170" customFormat="1" ht="12.75"/>
    <row r="1561" s="170" customFormat="1" ht="12.75"/>
    <row r="1562" s="170" customFormat="1" ht="12.75"/>
    <row r="1563" s="170" customFormat="1" ht="12.75"/>
    <row r="1564" s="170" customFormat="1" ht="12.75"/>
    <row r="1565" s="170" customFormat="1" ht="12.75"/>
    <row r="1566" s="170" customFormat="1" ht="12.75"/>
    <row r="1567" s="170" customFormat="1" ht="12.75"/>
    <row r="1568" s="170" customFormat="1" ht="12.75"/>
    <row r="1569" s="170" customFormat="1" ht="12.75"/>
    <row r="1570" s="170" customFormat="1" ht="12.75"/>
    <row r="1571" s="170" customFormat="1" ht="12.75"/>
    <row r="1572" s="170" customFormat="1" ht="12.75"/>
    <row r="1573" s="170" customFormat="1" ht="12.75"/>
    <row r="1574" s="170" customFormat="1" ht="12.75"/>
    <row r="1575" s="170" customFormat="1" ht="12.75"/>
    <row r="1576" s="170" customFormat="1" ht="12.75"/>
    <row r="1577" s="170" customFormat="1" ht="12.75"/>
    <row r="1578" s="170" customFormat="1" ht="12.75"/>
    <row r="1579" s="170" customFormat="1" ht="12.75"/>
    <row r="1580" s="170" customFormat="1" ht="12.75"/>
    <row r="1581" s="170" customFormat="1" ht="12.75"/>
    <row r="1582" s="170" customFormat="1" ht="12.75"/>
    <row r="1583" s="170" customFormat="1" ht="12.75"/>
    <row r="1584" s="170" customFormat="1" ht="12.75"/>
    <row r="1585" s="170" customFormat="1" ht="12.75"/>
    <row r="1586" s="170" customFormat="1" ht="12.75"/>
    <row r="1587" s="170" customFormat="1" ht="12.75"/>
    <row r="1588" s="170" customFormat="1" ht="12.75"/>
    <row r="1589" s="170" customFormat="1" ht="12.75"/>
    <row r="1590" s="170" customFormat="1" ht="12.75"/>
    <row r="1591" s="170" customFormat="1" ht="12.75"/>
    <row r="1592" s="170" customFormat="1" ht="12.75"/>
    <row r="1593" s="170" customFormat="1" ht="12.75"/>
    <row r="1594" s="170" customFormat="1" ht="12.75"/>
    <row r="1595" s="170" customFormat="1" ht="12.75"/>
    <row r="1596" s="170" customFormat="1" ht="12.75"/>
    <row r="1597" s="170" customFormat="1" ht="12.75"/>
    <row r="1598" s="170" customFormat="1" ht="12.75"/>
    <row r="1599" s="170" customFormat="1" ht="12.75"/>
    <row r="1600" s="170" customFormat="1" ht="12.75"/>
    <row r="1601" s="170" customFormat="1" ht="12.75"/>
    <row r="1602" s="170" customFormat="1" ht="12.75"/>
    <row r="1603" s="170" customFormat="1" ht="12.75"/>
    <row r="1604" s="170" customFormat="1" ht="12.75"/>
    <row r="1605" s="170" customFormat="1" ht="12.75"/>
    <row r="1606" s="170" customFormat="1" ht="12.75"/>
    <row r="1607" s="170" customFormat="1" ht="12.75"/>
    <row r="1608" s="170" customFormat="1" ht="12.75"/>
    <row r="1609" s="170" customFormat="1" ht="12.75"/>
    <row r="1610" s="170" customFormat="1" ht="12.75"/>
    <row r="1611" s="170" customFormat="1" ht="12.75"/>
    <row r="1612" s="170" customFormat="1" ht="12.75"/>
    <row r="1613" s="170" customFormat="1" ht="12.75"/>
    <row r="1614" s="170" customFormat="1" ht="12.75"/>
    <row r="1615" s="170" customFormat="1" ht="12.75"/>
    <row r="1616" s="170" customFormat="1" ht="12.75"/>
    <row r="1617" s="170" customFormat="1" ht="12.75"/>
    <row r="1618" s="170" customFormat="1" ht="12.75"/>
    <row r="1619" s="170" customFormat="1" ht="12.75"/>
    <row r="1620" s="170" customFormat="1" ht="12.75"/>
    <row r="1621" s="170" customFormat="1" ht="12.75"/>
    <row r="1622" s="170" customFormat="1" ht="12.75"/>
    <row r="1623" s="170" customFormat="1" ht="12.75"/>
    <row r="1624" s="170" customFormat="1" ht="12.75"/>
    <row r="1625" s="170" customFormat="1" ht="12.75"/>
    <row r="1626" s="170" customFormat="1" ht="12.75"/>
    <row r="1627" s="170" customFormat="1" ht="12.75"/>
    <row r="1628" s="170" customFormat="1" ht="12.75"/>
    <row r="1629" s="170" customFormat="1" ht="12.75"/>
    <row r="1630" s="170" customFormat="1" ht="12.75"/>
    <row r="1631" s="170" customFormat="1" ht="12.75"/>
    <row r="1632" s="170" customFormat="1" ht="12.75"/>
    <row r="1633" s="170" customFormat="1" ht="12.75"/>
    <row r="1634" s="170" customFormat="1" ht="12.75"/>
    <row r="1635" s="170" customFormat="1" ht="12.75"/>
    <row r="1636" s="170" customFormat="1" ht="12.75"/>
    <row r="1637" s="170" customFormat="1" ht="12.75"/>
    <row r="1638" s="170" customFormat="1" ht="12.75"/>
    <row r="1639" s="170" customFormat="1" ht="12.75"/>
    <row r="1640" s="170" customFormat="1" ht="12.75"/>
    <row r="1641" s="170" customFormat="1" ht="12.75"/>
    <row r="1642" s="170" customFormat="1" ht="12.75"/>
    <row r="1643" s="170" customFormat="1" ht="12.75"/>
    <row r="1644" s="170" customFormat="1" ht="12.75"/>
    <row r="1645" s="170" customFormat="1" ht="12.75"/>
    <row r="1646" s="170" customFormat="1" ht="12.75"/>
    <row r="1647" s="170" customFormat="1" ht="12.75"/>
    <row r="1648" s="170" customFormat="1" ht="12.75"/>
    <row r="1649" s="170" customFormat="1" ht="12.75"/>
    <row r="1650" s="170" customFormat="1" ht="12.75"/>
    <row r="1651" s="170" customFormat="1" ht="12.75"/>
    <row r="1652" s="170" customFormat="1" ht="12.75"/>
    <row r="1653" s="170" customFormat="1" ht="12.75"/>
    <row r="1654" s="170" customFormat="1" ht="12.75"/>
    <row r="1655" s="170" customFormat="1" ht="12.75"/>
    <row r="1656" s="170" customFormat="1" ht="12.75"/>
    <row r="1657" s="170" customFormat="1" ht="12.75"/>
    <row r="1658" s="170" customFormat="1" ht="12.75"/>
    <row r="1659" s="170" customFormat="1" ht="12.75"/>
    <row r="1660" s="170" customFormat="1" ht="12.75"/>
    <row r="1661" s="170" customFormat="1" ht="12.75"/>
    <row r="1662" s="170" customFormat="1" ht="12.75"/>
    <row r="1663" s="170" customFormat="1" ht="12.75"/>
    <row r="1664" s="170" customFormat="1" ht="12.75"/>
    <row r="1665" s="170" customFormat="1" ht="12.75"/>
    <row r="1666" s="170" customFormat="1" ht="12.75"/>
    <row r="1667" s="170" customFormat="1" ht="12.75"/>
    <row r="1668" s="170" customFormat="1" ht="12.75"/>
    <row r="1669" s="170" customFormat="1" ht="12.75"/>
    <row r="1670" s="170" customFormat="1" ht="12.75"/>
    <row r="1671" s="170" customFormat="1" ht="12.75"/>
    <row r="1672" s="170" customFormat="1" ht="12.75"/>
    <row r="1673" s="170" customFormat="1" ht="12.75"/>
    <row r="1674" s="170" customFormat="1" ht="12.75"/>
    <row r="1675" s="170" customFormat="1" ht="12.75"/>
    <row r="1676" s="170" customFormat="1" ht="12.75"/>
    <row r="1677" s="170" customFormat="1" ht="12.75"/>
    <row r="1678" s="170" customFormat="1" ht="12.75"/>
    <row r="1679" s="170" customFormat="1" ht="12.75"/>
    <row r="1680" s="170" customFormat="1" ht="12.75"/>
    <row r="1681" s="170" customFormat="1" ht="12.75"/>
    <row r="1682" s="170" customFormat="1" ht="12.75"/>
    <row r="1683" s="170" customFormat="1" ht="12.75"/>
    <row r="1684" s="170" customFormat="1" ht="12.75"/>
    <row r="1685" s="170" customFormat="1" ht="12.75"/>
    <row r="1686" s="170" customFormat="1" ht="12.75"/>
    <row r="1687" s="170" customFormat="1" ht="12.75"/>
    <row r="1688" s="170" customFormat="1" ht="12.75"/>
    <row r="1689" s="170" customFormat="1" ht="12.75"/>
    <row r="1690" s="170" customFormat="1" ht="12.75"/>
    <row r="1691" s="170" customFormat="1" ht="12.75"/>
    <row r="1692" s="170" customFormat="1" ht="12.75"/>
    <row r="1693" s="170" customFormat="1" ht="12.75"/>
    <row r="1694" s="170" customFormat="1" ht="12.75"/>
    <row r="1695" s="170" customFormat="1" ht="12.75"/>
    <row r="1696" s="170" customFormat="1" ht="12.75"/>
    <row r="1697" s="170" customFormat="1" ht="12.75"/>
    <row r="1698" s="170" customFormat="1" ht="12.75"/>
    <row r="1699" s="170" customFormat="1" ht="12.75"/>
    <row r="1700" s="170" customFormat="1" ht="12.75"/>
    <row r="1701" s="170" customFormat="1" ht="12.75"/>
    <row r="1702" s="170" customFormat="1" ht="12.75"/>
    <row r="1703" s="170" customFormat="1" ht="12.75"/>
    <row r="1704" s="170" customFormat="1" ht="12.75"/>
    <row r="1705" s="170" customFormat="1" ht="12.75"/>
    <row r="1706" s="170" customFormat="1" ht="12.75"/>
    <row r="1707" s="170" customFormat="1" ht="12.75"/>
    <row r="1708" s="170" customFormat="1" ht="12.75"/>
    <row r="1709" s="170" customFormat="1" ht="12.75"/>
    <row r="1710" s="170" customFormat="1" ht="12.75"/>
    <row r="1711" s="170" customFormat="1" ht="12.75"/>
    <row r="1712" s="170" customFormat="1" ht="12.75"/>
    <row r="1713" s="170" customFormat="1" ht="12.75"/>
    <row r="1714" s="170" customFormat="1" ht="12.75"/>
    <row r="1715" s="170" customFormat="1" ht="12.75"/>
    <row r="1716" s="170" customFormat="1" ht="12.75"/>
    <row r="1717" s="170" customFormat="1" ht="12.75"/>
    <row r="1718" s="170" customFormat="1" ht="12.75"/>
    <row r="1719" s="170" customFormat="1" ht="12.75"/>
    <row r="1720" s="170" customFormat="1" ht="12.75"/>
    <row r="1721" s="170" customFormat="1" ht="12.75"/>
    <row r="1722" s="170" customFormat="1" ht="12.75"/>
    <row r="1723" s="170" customFormat="1" ht="12.75"/>
    <row r="1724" s="170" customFormat="1" ht="12.75"/>
    <row r="1725" s="170" customFormat="1" ht="12.75"/>
    <row r="1726" s="170" customFormat="1" ht="12.75"/>
    <row r="1727" s="170" customFormat="1" ht="12.75"/>
    <row r="1728" s="170" customFormat="1" ht="12.75"/>
    <row r="1729" s="170" customFormat="1" ht="12.75"/>
    <row r="1730" s="170" customFormat="1" ht="12.75"/>
    <row r="1731" s="170" customFormat="1" ht="12.75"/>
    <row r="1732" s="170" customFormat="1" ht="12.75"/>
    <row r="1733" s="170" customFormat="1" ht="12.75"/>
    <row r="1734" s="170" customFormat="1" ht="12.75"/>
    <row r="1735" s="170" customFormat="1" ht="12.75"/>
    <row r="1736" s="170" customFormat="1" ht="12.75"/>
    <row r="1737" s="170" customFormat="1" ht="12.75"/>
    <row r="1738" s="170" customFormat="1" ht="12.75"/>
    <row r="1739" s="170" customFormat="1" ht="12.75"/>
    <row r="1740" s="170" customFormat="1" ht="12.75"/>
    <row r="1741" s="170" customFormat="1" ht="12.75"/>
    <row r="1742" s="170" customFormat="1" ht="12.75"/>
    <row r="1743" s="170" customFormat="1" ht="12.75"/>
    <row r="1744" s="170" customFormat="1" ht="12.75"/>
    <row r="1745" s="170" customFormat="1" ht="12.75"/>
    <row r="1746" s="170" customFormat="1" ht="12.75"/>
    <row r="1747" s="170" customFormat="1" ht="12.75"/>
    <row r="1748" s="170" customFormat="1" ht="12.75"/>
    <row r="1749" s="170" customFormat="1" ht="12.75"/>
    <row r="1750" s="170" customFormat="1" ht="12.75"/>
    <row r="1751" s="170" customFormat="1" ht="12.75"/>
    <row r="1752" s="170" customFormat="1" ht="12.75"/>
    <row r="1753" s="170" customFormat="1" ht="12.75"/>
    <row r="1754" s="170" customFormat="1" ht="12.75"/>
    <row r="1755" s="170" customFormat="1" ht="12.75"/>
    <row r="1756" s="170" customFormat="1" ht="12.75"/>
    <row r="1757" s="170" customFormat="1" ht="12.75"/>
    <row r="1758" s="170" customFormat="1" ht="12.75"/>
    <row r="1759" s="170" customFormat="1" ht="12.75"/>
    <row r="1760" s="170" customFormat="1" ht="12.75"/>
    <row r="1761" s="170" customFormat="1" ht="12.75"/>
    <row r="1762" s="170" customFormat="1" ht="12.75"/>
    <row r="1763" s="170" customFormat="1" ht="12.75"/>
    <row r="1764" s="170" customFormat="1" ht="12.75"/>
    <row r="1765" s="170" customFormat="1" ht="12.75"/>
    <row r="1766" s="170" customFormat="1" ht="12.75"/>
    <row r="1767" s="170" customFormat="1" ht="12.75"/>
    <row r="1768" s="170" customFormat="1" ht="12.75"/>
    <row r="1769" s="170" customFormat="1" ht="12.75"/>
    <row r="1770" s="170" customFormat="1" ht="12.75"/>
    <row r="1771" s="170" customFormat="1" ht="12.75"/>
    <row r="1772" s="170" customFormat="1" ht="12.75"/>
    <row r="1773" s="170" customFormat="1" ht="12.75"/>
    <row r="1774" s="170" customFormat="1" ht="12.75"/>
    <row r="1775" s="170" customFormat="1" ht="12.75"/>
    <row r="1776" s="170" customFormat="1" ht="12.75"/>
    <row r="1777" s="170" customFormat="1" ht="12.75"/>
    <row r="1778" s="170" customFormat="1" ht="12.75"/>
    <row r="1779" s="170" customFormat="1" ht="12.75"/>
    <row r="1780" s="170" customFormat="1" ht="12.75"/>
    <row r="1781" s="170" customFormat="1" ht="12.75"/>
    <row r="1782" s="170" customFormat="1" ht="12.75"/>
    <row r="1783" s="170" customFormat="1" ht="12.75"/>
    <row r="1784" s="170" customFormat="1" ht="12.75"/>
    <row r="1785" s="170" customFormat="1" ht="12.75"/>
    <row r="1786" s="170" customFormat="1" ht="12.75"/>
    <row r="1787" s="170" customFormat="1" ht="12.75"/>
    <row r="1788" s="170" customFormat="1" ht="12.75"/>
    <row r="1789" s="170" customFormat="1" ht="12.75"/>
    <row r="1790" s="170" customFormat="1" ht="12.75"/>
    <row r="1791" s="170" customFormat="1" ht="12.75"/>
    <row r="1792" s="170" customFormat="1" ht="12.75"/>
    <row r="1793" s="170" customFormat="1" ht="12.75"/>
    <row r="1794" s="170" customFormat="1" ht="12.75"/>
    <row r="1795" s="170" customFormat="1" ht="12.75"/>
    <row r="1796" s="170" customFormat="1" ht="12.75"/>
    <row r="1797" s="170" customFormat="1" ht="12.75"/>
    <row r="1798" s="170" customFormat="1" ht="12.75"/>
    <row r="1799" s="170" customFormat="1" ht="12.75"/>
    <row r="1800" s="170" customFormat="1" ht="12.75"/>
    <row r="1801" s="170" customFormat="1" ht="12.75"/>
    <row r="1802" s="170" customFormat="1" ht="12.75"/>
    <row r="1803" s="170" customFormat="1" ht="12.75"/>
    <row r="1804" s="170" customFormat="1" ht="12.75"/>
    <row r="1805" s="170" customFormat="1" ht="12.75"/>
    <row r="1806" s="170" customFormat="1" ht="12.75"/>
    <row r="1807" s="170" customFormat="1" ht="12.75"/>
    <row r="1808" s="170" customFormat="1" ht="12.75"/>
    <row r="1809" s="170" customFormat="1" ht="12.75"/>
    <row r="1810" s="170" customFormat="1" ht="12.75"/>
    <row r="1811" s="170" customFormat="1" ht="12.75"/>
    <row r="1812" s="170" customFormat="1" ht="12.75"/>
    <row r="1813" s="170" customFormat="1" ht="12.75"/>
    <row r="1814" s="170" customFormat="1" ht="12.75"/>
    <row r="1815" s="170" customFormat="1" ht="12.75"/>
    <row r="1816" s="170" customFormat="1" ht="12.75"/>
    <row r="1817" s="170" customFormat="1" ht="12.75"/>
    <row r="1818" s="170" customFormat="1" ht="12.75"/>
    <row r="1819" s="170" customFormat="1" ht="12.75"/>
    <row r="1820" s="170" customFormat="1" ht="12.75"/>
    <row r="1821" s="170" customFormat="1" ht="12.75"/>
    <row r="1822" s="170" customFormat="1" ht="12.75"/>
    <row r="1823" s="170" customFormat="1" ht="12.75"/>
    <row r="1824" s="170" customFormat="1" ht="12.75"/>
    <row r="1825" s="170" customFormat="1" ht="12.75"/>
    <row r="1826" s="170" customFormat="1" ht="12.75"/>
    <row r="1827" s="170" customFormat="1" ht="12.75"/>
    <row r="1828" s="170" customFormat="1" ht="12.75"/>
    <row r="1829" s="170" customFormat="1" ht="12.75"/>
    <row r="1830" s="170" customFormat="1" ht="12.75"/>
    <row r="1831" s="170" customFormat="1" ht="12.75"/>
    <row r="1832" s="170" customFormat="1" ht="12.75"/>
    <row r="1833" s="170" customFormat="1" ht="12.75"/>
    <row r="1834" s="170" customFormat="1" ht="12.75"/>
    <row r="1835" s="170" customFormat="1" ht="12.75"/>
    <row r="1836" s="170" customFormat="1" ht="12.75"/>
    <row r="1837" s="170" customFormat="1" ht="12.75"/>
    <row r="1838" s="170" customFormat="1" ht="12.75"/>
    <row r="1839" s="170" customFormat="1" ht="12.75"/>
    <row r="1840" s="170" customFormat="1" ht="12.75"/>
    <row r="1841" s="170" customFormat="1" ht="12.75"/>
    <row r="1842" s="170" customFormat="1" ht="12.75"/>
    <row r="1843" s="170" customFormat="1" ht="12.75"/>
    <row r="1844" s="170" customFormat="1" ht="12.75"/>
    <row r="1845" s="170" customFormat="1" ht="12.75"/>
    <row r="1846" s="170" customFormat="1" ht="12.75"/>
    <row r="1847" s="170" customFormat="1" ht="12.75"/>
    <row r="1848" s="170" customFormat="1" ht="12.75"/>
    <row r="1849" s="170" customFormat="1" ht="12.75"/>
    <row r="1850" s="170" customFormat="1" ht="12.75"/>
    <row r="1851" s="170" customFormat="1" ht="12.75"/>
    <row r="1852" s="170" customFormat="1" ht="12.75"/>
    <row r="1853" s="170" customFormat="1" ht="12.75"/>
    <row r="1854" s="170" customFormat="1" ht="12.75"/>
    <row r="1855" s="170" customFormat="1" ht="12.75"/>
    <row r="1856" s="170" customFormat="1" ht="12.75"/>
    <row r="1857" s="170" customFormat="1" ht="12.75"/>
    <row r="1858" s="170" customFormat="1" ht="12.75"/>
    <row r="1859" s="170" customFormat="1" ht="12.75"/>
    <row r="1860" s="170" customFormat="1" ht="12.75"/>
    <row r="1861" s="170" customFormat="1" ht="12.75"/>
    <row r="1862" s="170" customFormat="1" ht="12.75"/>
    <row r="1863" s="170" customFormat="1" ht="12.75"/>
    <row r="1864" s="170" customFormat="1" ht="12.75"/>
    <row r="1865" s="170" customFormat="1" ht="12.75"/>
    <row r="1866" s="170" customFormat="1" ht="12.75"/>
    <row r="1867" s="170" customFormat="1" ht="12.75"/>
    <row r="1868" s="170" customFormat="1" ht="12.75"/>
    <row r="1869" s="170" customFormat="1" ht="12.75"/>
    <row r="1870" s="170" customFormat="1" ht="12.75"/>
    <row r="1871" s="170" customFormat="1" ht="12.75"/>
    <row r="1872" s="170" customFormat="1" ht="12.75"/>
    <row r="1873" s="170" customFormat="1" ht="12.75"/>
    <row r="1874" s="170" customFormat="1" ht="12.75"/>
    <row r="1875" s="170" customFormat="1" ht="12.75"/>
    <row r="1876" s="170" customFormat="1" ht="12.75"/>
    <row r="1877" s="170" customFormat="1" ht="12.75"/>
    <row r="1878" s="170" customFormat="1" ht="12.75"/>
    <row r="1879" s="170" customFormat="1" ht="12.75"/>
    <row r="1880" s="170" customFormat="1" ht="12.75"/>
    <row r="1881" s="170" customFormat="1" ht="12.75"/>
    <row r="1882" s="170" customFormat="1" ht="12.75"/>
    <row r="1883" s="170" customFormat="1" ht="12.75"/>
    <row r="1884" s="170" customFormat="1" ht="12.75"/>
    <row r="1885" s="170" customFormat="1" ht="12.75"/>
    <row r="1886" s="170" customFormat="1" ht="12.75"/>
    <row r="1887" s="170" customFormat="1" ht="12.75"/>
    <row r="1888" s="170" customFormat="1" ht="12.75"/>
    <row r="1889" s="170" customFormat="1" ht="12.75"/>
    <row r="1890" s="170" customFormat="1" ht="12.75"/>
    <row r="1891" s="170" customFormat="1" ht="12.75"/>
    <row r="1892" s="170" customFormat="1" ht="12.75"/>
    <row r="1893" s="170" customFormat="1" ht="12.75"/>
    <row r="1894" s="170" customFormat="1" ht="12.75"/>
    <row r="1895" s="170" customFormat="1" ht="12.75"/>
    <row r="1896" s="170" customFormat="1" ht="12.75"/>
    <row r="1897" s="170" customFormat="1" ht="12.75"/>
    <row r="1898" s="170" customFormat="1" ht="12.75"/>
    <row r="1899" s="170" customFormat="1" ht="12.75"/>
    <row r="1900" s="170" customFormat="1" ht="12.75"/>
    <row r="1901" s="170" customFormat="1" ht="12.75"/>
    <row r="1902" s="170" customFormat="1" ht="12.75"/>
    <row r="1903" s="170" customFormat="1" ht="12.75"/>
    <row r="1904" s="170" customFormat="1" ht="12.75"/>
    <row r="1905" s="170" customFormat="1" ht="12.75"/>
    <row r="1906" s="170" customFormat="1" ht="12.75"/>
    <row r="1907" s="170" customFormat="1" ht="12.75"/>
    <row r="1908" s="170" customFormat="1" ht="12.75"/>
    <row r="1909" s="170" customFormat="1" ht="12.75"/>
    <row r="1910" s="170" customFormat="1" ht="12.75"/>
    <row r="1911" s="170" customFormat="1" ht="12.75"/>
    <row r="1912" s="170" customFormat="1" ht="12.75"/>
    <row r="1913" s="170" customFormat="1" ht="12.75"/>
    <row r="1914" s="170" customFormat="1" ht="12.75"/>
    <row r="1915" s="170" customFormat="1" ht="12.75"/>
    <row r="1916" s="170" customFormat="1" ht="12.75"/>
    <row r="1917" s="170" customFormat="1" ht="12.75"/>
    <row r="1918" s="170" customFormat="1" ht="12.75"/>
    <row r="1919" s="170" customFormat="1" ht="12.75"/>
    <row r="1920" s="170" customFormat="1" ht="12.75"/>
    <row r="1921" s="170" customFormat="1" ht="12.75"/>
    <row r="1922" s="170" customFormat="1" ht="12.75"/>
    <row r="1923" s="170" customFormat="1" ht="12.75"/>
    <row r="1924" s="170" customFormat="1" ht="12.75"/>
    <row r="1925" s="170" customFormat="1" ht="12.75"/>
    <row r="1926" s="170" customFormat="1" ht="12.75"/>
    <row r="1927" s="170" customFormat="1" ht="12.75"/>
    <row r="1928" s="170" customFormat="1" ht="12.75"/>
    <row r="1929" s="170" customFormat="1" ht="12.75"/>
    <row r="1930" s="170" customFormat="1" ht="12.75"/>
    <row r="1931" s="170" customFormat="1" ht="12.75"/>
    <row r="1932" s="170" customFormat="1" ht="12.75"/>
    <row r="1933" s="170" customFormat="1" ht="12.75"/>
    <row r="1934" s="170" customFormat="1" ht="12.75"/>
    <row r="1935" s="170" customFormat="1" ht="12.75"/>
    <row r="1936" s="170" customFormat="1" ht="12.75"/>
    <row r="1937" s="170" customFormat="1" ht="12.75"/>
    <row r="1938" s="170" customFormat="1" ht="12.75"/>
    <row r="1939" s="170" customFormat="1" ht="12.75"/>
    <row r="1940" s="170" customFormat="1" ht="12.75"/>
    <row r="1941" s="170" customFormat="1" ht="12.75"/>
    <row r="1942" s="170" customFormat="1" ht="12.75"/>
    <row r="1943" s="170" customFormat="1" ht="12.75"/>
    <row r="1944" s="170" customFormat="1" ht="12.75"/>
    <row r="1945" s="170" customFormat="1" ht="12.75"/>
    <row r="1946" s="170" customFormat="1" ht="12.75"/>
    <row r="1947" s="170" customFormat="1" ht="12.75"/>
    <row r="1948" s="170" customFormat="1" ht="12.75"/>
    <row r="1949" s="170" customFormat="1" ht="12.75"/>
    <row r="1950" s="170" customFormat="1" ht="12.75"/>
    <row r="1951" s="170" customFormat="1" ht="12.75"/>
    <row r="1952" s="170" customFormat="1" ht="12.75"/>
    <row r="1953" s="170" customFormat="1" ht="12.75"/>
    <row r="1954" s="170" customFormat="1" ht="12.75"/>
    <row r="1955" s="170" customFormat="1" ht="12.75"/>
    <row r="1956" s="170" customFormat="1" ht="12.75"/>
    <row r="1957" s="170" customFormat="1" ht="12.75"/>
    <row r="1958" s="170" customFormat="1" ht="12.75"/>
    <row r="1959" s="170" customFormat="1" ht="12.75"/>
    <row r="1960" s="170" customFormat="1" ht="12.75"/>
    <row r="1961" s="170" customFormat="1" ht="12.75"/>
    <row r="1962" s="170" customFormat="1" ht="12.75"/>
    <row r="1963" s="170" customFormat="1" ht="12.75"/>
    <row r="1964" s="170" customFormat="1" ht="12.75"/>
    <row r="1965" s="170" customFormat="1" ht="12.75"/>
    <row r="1966" s="170" customFormat="1" ht="12.75"/>
    <row r="1967" s="170" customFormat="1" ht="12.75"/>
    <row r="1968" s="170" customFormat="1" ht="12.75"/>
    <row r="1969" s="170" customFormat="1" ht="12.75"/>
    <row r="1970" s="170" customFormat="1" ht="12.75"/>
    <row r="1971" s="170" customFormat="1" ht="12.75"/>
    <row r="1972" s="170" customFormat="1" ht="12.75"/>
    <row r="1973" s="170" customFormat="1" ht="12.75"/>
    <row r="1974" s="170" customFormat="1" ht="12.75"/>
    <row r="1975" s="170" customFormat="1" ht="12.75"/>
    <row r="1976" s="170" customFormat="1" ht="12.75"/>
    <row r="1977" s="170" customFormat="1" ht="12.75"/>
    <row r="1978" s="170" customFormat="1" ht="12.75"/>
    <row r="1979" s="170" customFormat="1" ht="12.75"/>
    <row r="1980" s="170" customFormat="1" ht="12.75"/>
    <row r="1981" s="170" customFormat="1" ht="12.75"/>
    <row r="1982" s="170" customFormat="1" ht="12.75"/>
    <row r="1983" s="170" customFormat="1" ht="12.75"/>
    <row r="1984" s="170" customFormat="1" ht="12.75"/>
    <row r="1985" s="170" customFormat="1" ht="12.75"/>
    <row r="1986" s="170" customFormat="1" ht="12.75"/>
    <row r="1987" s="170" customFormat="1" ht="12.75"/>
    <row r="1988" s="170" customFormat="1" ht="12.75"/>
    <row r="1989" s="170" customFormat="1" ht="12.75"/>
    <row r="1990" s="170" customFormat="1" ht="12.75"/>
    <row r="1991" s="170" customFormat="1" ht="12.75"/>
    <row r="1992" s="170" customFormat="1" ht="12.75"/>
    <row r="1993" s="170" customFormat="1" ht="12.75"/>
    <row r="1994" s="170" customFormat="1" ht="12.75"/>
    <row r="1995" s="170" customFormat="1" ht="12.75"/>
    <row r="1996" s="170" customFormat="1" ht="12.75"/>
    <row r="1997" s="170" customFormat="1" ht="12.75"/>
    <row r="1998" s="170" customFormat="1" ht="12.75"/>
    <row r="1999" s="170" customFormat="1" ht="12.75"/>
    <row r="2000" s="170" customFormat="1" ht="12.75"/>
    <row r="2001" s="170" customFormat="1" ht="12.75"/>
    <row r="2002" s="170" customFormat="1" ht="12.75"/>
    <row r="2003" s="170" customFormat="1" ht="12.75"/>
    <row r="2004" s="170" customFormat="1" ht="12.75"/>
    <row r="2005" s="170" customFormat="1" ht="12.75"/>
    <row r="2006" s="170" customFormat="1" ht="12.75"/>
    <row r="2007" s="170" customFormat="1" ht="12.75"/>
    <row r="2008" s="170" customFormat="1" ht="12.75"/>
    <row r="2009" s="170" customFormat="1" ht="12.75"/>
    <row r="2010" s="170" customFormat="1" ht="12.75"/>
    <row r="2011" s="170" customFormat="1" ht="12.75"/>
    <row r="2012" s="170" customFormat="1" ht="12.75"/>
    <row r="2013" s="170" customFormat="1" ht="12.75"/>
    <row r="2014" s="170" customFormat="1" ht="12.75"/>
    <row r="2015" s="170" customFormat="1" ht="12.75"/>
    <row r="2016" s="170" customFormat="1" ht="12.75"/>
    <row r="2017" s="170" customFormat="1" ht="12.75"/>
    <row r="2018" s="170" customFormat="1" ht="12.75"/>
    <row r="2019" s="170" customFormat="1" ht="12.75"/>
    <row r="2020" s="170" customFormat="1" ht="12.75"/>
    <row r="2021" s="170" customFormat="1" ht="12.75"/>
    <row r="2022" s="170" customFormat="1" ht="12.75"/>
    <row r="2023" s="170" customFormat="1" ht="12.75"/>
    <row r="2024" s="170" customFormat="1" ht="12.75"/>
    <row r="2025" s="170" customFormat="1" ht="12.75"/>
    <row r="2026" s="170" customFormat="1" ht="12.75"/>
    <row r="2027" s="170" customFormat="1" ht="12.75"/>
    <row r="2028" s="170" customFormat="1" ht="12.75"/>
    <row r="2029" s="170" customFormat="1" ht="12.75"/>
    <row r="2030" s="170" customFormat="1" ht="12.75"/>
    <row r="2031" s="170" customFormat="1" ht="12.75"/>
    <row r="2032" s="170" customFormat="1" ht="12.75"/>
    <row r="2033" s="170" customFormat="1" ht="12.75"/>
    <row r="2034" s="170" customFormat="1" ht="12.75"/>
    <row r="2035" s="170" customFormat="1" ht="12.75"/>
    <row r="2036" s="170" customFormat="1" ht="12.75"/>
    <row r="2037" s="170" customFormat="1" ht="12.75"/>
    <row r="2038" s="170" customFormat="1" ht="12.75"/>
    <row r="2039" s="170" customFormat="1" ht="12.75"/>
    <row r="2040" s="170" customFormat="1" ht="12.75"/>
    <row r="2041" s="170" customFormat="1" ht="12.75"/>
    <row r="2042" s="170" customFormat="1" ht="12.75"/>
    <row r="2043" s="170" customFormat="1" ht="12.75"/>
    <row r="2044" s="170" customFormat="1" ht="12.75"/>
    <row r="2045" s="170" customFormat="1" ht="12.75"/>
    <row r="2046" s="170" customFormat="1" ht="12.75"/>
    <row r="2047" s="170" customFormat="1" ht="12.75"/>
    <row r="2048" s="170" customFormat="1" ht="12.75"/>
    <row r="2049" s="170" customFormat="1" ht="12.75"/>
    <row r="2050" s="170" customFormat="1" ht="12.75"/>
    <row r="2051" s="170" customFormat="1" ht="12.75"/>
    <row r="2052" s="170" customFormat="1" ht="12.75"/>
    <row r="2053" s="170" customFormat="1" ht="12.75"/>
    <row r="2054" s="170" customFormat="1" ht="12.75"/>
    <row r="2055" s="170" customFormat="1" ht="12.75"/>
    <row r="2056" s="170" customFormat="1" ht="12.75"/>
    <row r="2057" s="170" customFormat="1" ht="12.75"/>
    <row r="2058" s="170" customFormat="1" ht="12.75"/>
    <row r="2059" s="170" customFormat="1" ht="12.75"/>
    <row r="2060" s="170" customFormat="1" ht="12.75"/>
    <row r="2061" s="170" customFormat="1" ht="12.75"/>
    <row r="2062" s="170" customFormat="1" ht="12.75"/>
    <row r="2063" s="170" customFormat="1" ht="12.75"/>
    <row r="2064" s="170" customFormat="1" ht="12.75"/>
    <row r="2065" s="170" customFormat="1" ht="12.75"/>
    <row r="2066" s="170" customFormat="1" ht="12.75"/>
    <row r="2067" s="170" customFormat="1" ht="12.75"/>
    <row r="2068" s="170" customFormat="1" ht="12.75"/>
    <row r="2069" s="170" customFormat="1" ht="12.75"/>
    <row r="2070" s="170" customFormat="1" ht="12.75"/>
    <row r="2071" s="170" customFormat="1" ht="12.75"/>
    <row r="2072" s="170" customFormat="1" ht="12.75"/>
    <row r="2073" s="170" customFormat="1" ht="12.75"/>
    <row r="2074" s="170" customFormat="1" ht="12.75"/>
    <row r="2075" s="170" customFormat="1" ht="12.75"/>
    <row r="2076" s="170" customFormat="1" ht="12.75"/>
    <row r="2077" s="170" customFormat="1" ht="12.75"/>
    <row r="2078" s="170" customFormat="1" ht="12.75"/>
    <row r="2079" s="170" customFormat="1" ht="12.75"/>
    <row r="2080" s="170" customFormat="1" ht="12.75"/>
    <row r="2081" s="170" customFormat="1" ht="12.75"/>
    <row r="2082" s="170" customFormat="1" ht="12.75"/>
    <row r="2083" s="170" customFormat="1" ht="12.75"/>
    <row r="2084" s="170" customFormat="1" ht="12.75"/>
    <row r="2085" s="170" customFormat="1" ht="12.75"/>
    <row r="2086" s="170" customFormat="1" ht="12.75"/>
    <row r="2087" s="170" customFormat="1" ht="12.75"/>
    <row r="2088" s="170" customFormat="1" ht="12.75"/>
    <row r="2089" s="170" customFormat="1" ht="12.75"/>
    <row r="2090" s="170" customFormat="1" ht="12.75"/>
    <row r="2091" s="170" customFormat="1" ht="12.75"/>
    <row r="2092" s="170" customFormat="1" ht="12.75"/>
    <row r="2093" s="170" customFormat="1" ht="12.75"/>
    <row r="2094" s="170" customFormat="1" ht="12.75"/>
    <row r="2095" s="170" customFormat="1" ht="12.75"/>
    <row r="2096" s="170" customFormat="1" ht="12.75"/>
    <row r="2097" s="170" customFormat="1" ht="12.75"/>
    <row r="2098" s="170" customFormat="1" ht="12.75"/>
    <row r="2099" s="170" customFormat="1" ht="12.75"/>
    <row r="2100" s="170" customFormat="1" ht="12.75"/>
    <row r="2101" s="170" customFormat="1" ht="12.75"/>
    <row r="2102" s="170" customFormat="1" ht="12.75"/>
    <row r="2103" s="170" customFormat="1" ht="12.75"/>
    <row r="2104" s="170" customFormat="1" ht="12.75"/>
    <row r="2105" s="170" customFormat="1" ht="12.75"/>
    <row r="2106" s="170" customFormat="1" ht="12.75"/>
    <row r="2107" s="170" customFormat="1" ht="12.75"/>
    <row r="2108" s="170" customFormat="1" ht="12.75"/>
    <row r="2109" s="170" customFormat="1" ht="12.75"/>
    <row r="2110" s="170" customFormat="1" ht="12.75"/>
    <row r="2111" s="170" customFormat="1" ht="12.75"/>
    <row r="2112" s="170" customFormat="1" ht="12.75"/>
    <row r="2113" s="170" customFormat="1" ht="12.75"/>
    <row r="2114" s="170" customFormat="1" ht="12.75"/>
    <row r="2115" s="170" customFormat="1" ht="12.75"/>
    <row r="2116" s="170" customFormat="1" ht="12.75"/>
    <row r="2117" s="170" customFormat="1" ht="12.75"/>
    <row r="2118" s="170" customFormat="1" ht="12.75"/>
    <row r="2119" s="170" customFormat="1" ht="12.75"/>
    <row r="2120" s="170" customFormat="1" ht="12.75"/>
    <row r="2121" s="170" customFormat="1" ht="12.75"/>
    <row r="2122" s="170" customFormat="1" ht="12.75"/>
    <row r="2123" s="170" customFormat="1" ht="12.75"/>
    <row r="2124" s="170" customFormat="1" ht="12.75"/>
    <row r="2125" s="170" customFormat="1" ht="12.75"/>
    <row r="2126" s="170" customFormat="1" ht="12.75"/>
    <row r="2127" s="170" customFormat="1" ht="12.75"/>
    <row r="2128" s="170" customFormat="1" ht="12.75"/>
    <row r="2129" s="170" customFormat="1" ht="12.75"/>
    <row r="2130" s="170" customFormat="1" ht="12.75"/>
    <row r="2131" s="170" customFormat="1" ht="12.75"/>
    <row r="2132" s="170" customFormat="1" ht="12.75"/>
    <row r="2133" s="170" customFormat="1" ht="12.75"/>
    <row r="2134" s="170" customFormat="1" ht="12.75"/>
    <row r="2135" s="170" customFormat="1" ht="12.75"/>
    <row r="2136" s="170" customFormat="1" ht="12.75"/>
    <row r="2137" s="170" customFormat="1" ht="12.75"/>
    <row r="2138" s="170" customFormat="1" ht="12.75"/>
    <row r="2139" s="170" customFormat="1" ht="12.75"/>
    <row r="2140" s="170" customFormat="1" ht="12.75"/>
    <row r="2141" s="170" customFormat="1" ht="12.75"/>
    <row r="2142" s="170" customFormat="1" ht="12.75"/>
    <row r="2143" s="170" customFormat="1" ht="12.75"/>
    <row r="2144" s="170" customFormat="1" ht="12.75"/>
    <row r="2145" s="170" customFormat="1" ht="12.75"/>
    <row r="2146" s="170" customFormat="1" ht="12.75"/>
    <row r="2147" s="170" customFormat="1" ht="12.75"/>
    <row r="2148" s="170" customFormat="1" ht="12.75"/>
    <row r="2149" s="170" customFormat="1" ht="12.75"/>
    <row r="2150" s="170" customFormat="1" ht="12.75"/>
    <row r="2151" s="170" customFormat="1" ht="12.75"/>
    <row r="2152" s="170" customFormat="1" ht="12.75"/>
    <row r="2153" s="170" customFormat="1" ht="12.75"/>
    <row r="2154" s="170" customFormat="1" ht="12.75"/>
    <row r="2155" s="170" customFormat="1" ht="12.75"/>
    <row r="2156" s="170" customFormat="1" ht="12.75"/>
    <row r="2157" s="170" customFormat="1" ht="12.75"/>
    <row r="2158" s="170" customFormat="1" ht="12.75"/>
    <row r="2159" s="170" customFormat="1" ht="12.75"/>
    <row r="2160" s="170" customFormat="1" ht="12.75"/>
    <row r="2161" s="170" customFormat="1" ht="12.75"/>
    <row r="2162" s="170" customFormat="1" ht="12.75"/>
    <row r="2163" s="170" customFormat="1" ht="12.75"/>
    <row r="2164" s="170" customFormat="1" ht="12.75"/>
    <row r="2165" s="170" customFormat="1" ht="12.75"/>
    <row r="2166" s="170" customFormat="1" ht="12.75"/>
    <row r="2167" s="170" customFormat="1" ht="12.75"/>
    <row r="2168" s="170" customFormat="1" ht="12.75"/>
    <row r="2169" s="170" customFormat="1" ht="12.75"/>
    <row r="2170" s="170" customFormat="1" ht="12.75"/>
    <row r="2171" s="170" customFormat="1" ht="12.75"/>
    <row r="2172" s="170" customFormat="1" ht="12.75"/>
    <row r="2173" s="170" customFormat="1" ht="12.75"/>
    <row r="2174" s="170" customFormat="1" ht="12.75"/>
    <row r="2175" s="170" customFormat="1" ht="12.75"/>
    <row r="2176" s="170" customFormat="1" ht="12.75"/>
    <row r="2177" s="170" customFormat="1" ht="12.75"/>
    <row r="2178" s="170" customFormat="1" ht="12.75"/>
    <row r="2179" s="170" customFormat="1" ht="12.75"/>
    <row r="2180" s="170" customFormat="1" ht="12.75"/>
    <row r="2181" s="170" customFormat="1" ht="12.75"/>
    <row r="2182" s="170" customFormat="1" ht="12.75"/>
    <row r="2183" s="170" customFormat="1" ht="12.75"/>
    <row r="2184" s="170" customFormat="1" ht="12.75"/>
    <row r="2185" s="170" customFormat="1" ht="12.75"/>
    <row r="2186" s="170" customFormat="1" ht="12.75"/>
    <row r="2187" s="170" customFormat="1" ht="12.75"/>
    <row r="2188" s="170" customFormat="1" ht="12.75"/>
    <row r="2189" s="170" customFormat="1" ht="12.75"/>
    <row r="2190" s="170" customFormat="1" ht="12.75"/>
    <row r="2191" s="170" customFormat="1" ht="12.75"/>
    <row r="2192" s="170" customFormat="1" ht="12.75"/>
    <row r="2193" s="170" customFormat="1" ht="12.75"/>
    <row r="2194" s="170" customFormat="1" ht="12.75"/>
    <row r="2195" s="170" customFormat="1" ht="12.75"/>
    <row r="2196" s="170" customFormat="1" ht="12.75"/>
    <row r="2197" s="170" customFormat="1" ht="12.75"/>
    <row r="2198" s="170" customFormat="1" ht="12.75"/>
    <row r="2199" s="170" customFormat="1" ht="12.75"/>
    <row r="2200" s="170" customFormat="1" ht="12.75"/>
    <row r="2201" s="170" customFormat="1" ht="12.75"/>
    <row r="2202" s="170" customFormat="1" ht="12.75"/>
    <row r="2203" s="170" customFormat="1" ht="12.75"/>
    <row r="2204" s="170" customFormat="1" ht="12.75"/>
    <row r="2205" s="170" customFormat="1" ht="12.75"/>
    <row r="2206" s="170" customFormat="1" ht="12.75"/>
    <row r="2207" s="170" customFormat="1" ht="12.75"/>
    <row r="2208" s="170" customFormat="1" ht="12.75"/>
    <row r="2209" s="170" customFormat="1" ht="12.75"/>
    <row r="2210" s="170" customFormat="1" ht="12.75"/>
    <row r="2211" s="170" customFormat="1" ht="12.75"/>
    <row r="2212" s="170" customFormat="1" ht="12.75"/>
    <row r="2213" s="170" customFormat="1" ht="12.75"/>
    <row r="2214" s="170" customFormat="1" ht="12.75"/>
    <row r="2215" s="170" customFormat="1" ht="12.75"/>
    <row r="2216" s="170" customFormat="1" ht="12.75"/>
    <row r="2217" s="170" customFormat="1" ht="12.75"/>
    <row r="2218" s="170" customFormat="1" ht="12.75"/>
    <row r="2219" s="170" customFormat="1" ht="12.75"/>
    <row r="2220" s="170" customFormat="1" ht="12.75"/>
    <row r="2221" s="170" customFormat="1" ht="12.75"/>
    <row r="2222" s="170" customFormat="1" ht="12.75"/>
    <row r="2223" s="170" customFormat="1" ht="12.75"/>
    <row r="2224" s="170" customFormat="1" ht="12.75"/>
    <row r="2225" s="170" customFormat="1" ht="12.75"/>
    <row r="2226" s="170" customFormat="1" ht="12.75"/>
    <row r="2227" s="170" customFormat="1" ht="12.75"/>
    <row r="2228" s="170" customFormat="1" ht="12.75"/>
    <row r="2229" s="170" customFormat="1" ht="12.75"/>
    <row r="2230" s="170" customFormat="1" ht="12.75"/>
    <row r="2231" s="170" customFormat="1" ht="12.75"/>
    <row r="2232" s="170" customFormat="1" ht="12.75"/>
    <row r="2233" s="170" customFormat="1" ht="12.75"/>
    <row r="2234" s="170" customFormat="1" ht="12.75"/>
    <row r="2235" s="170" customFormat="1" ht="12.75"/>
    <row r="2236" s="170" customFormat="1" ht="12.75"/>
    <row r="2237" s="170" customFormat="1" ht="12.75"/>
    <row r="2238" s="170" customFormat="1" ht="12.75"/>
    <row r="2239" s="170" customFormat="1" ht="12.75"/>
    <row r="2240" s="170" customFormat="1" ht="12.75"/>
    <row r="2241" s="170" customFormat="1" ht="12.75"/>
    <row r="2242" s="170" customFormat="1" ht="12.75"/>
    <row r="2243" s="170" customFormat="1" ht="12.75"/>
    <row r="2244" s="170" customFormat="1" ht="12.75"/>
    <row r="2245" s="170" customFormat="1" ht="12.75"/>
    <row r="2246" s="170" customFormat="1" ht="12.75"/>
    <row r="2247" s="170" customFormat="1" ht="12.75"/>
    <row r="2248" s="170" customFormat="1" ht="12.75"/>
    <row r="2249" s="170" customFormat="1" ht="12.75"/>
    <row r="2250" s="170" customFormat="1" ht="12.75"/>
    <row r="2251" s="170" customFormat="1" ht="12.75"/>
    <row r="2252" s="170" customFormat="1" ht="12.75"/>
    <row r="2253" s="170" customFormat="1" ht="12.75"/>
    <row r="2254" s="170" customFormat="1" ht="12.75"/>
    <row r="2255" s="170" customFormat="1" ht="12.75"/>
    <row r="2256" s="170" customFormat="1" ht="12.75"/>
    <row r="2257" s="170" customFormat="1" ht="12.75"/>
    <row r="2258" s="170" customFormat="1" ht="12.75"/>
    <row r="2259" s="170" customFormat="1" ht="12.75"/>
    <row r="2260" s="170" customFormat="1" ht="12.75"/>
    <row r="2261" s="170" customFormat="1" ht="12.75"/>
    <row r="2262" s="170" customFormat="1" ht="12.75"/>
    <row r="2263" s="170" customFormat="1" ht="12.75"/>
    <row r="2264" s="170" customFormat="1" ht="12.75"/>
    <row r="2265" s="170" customFormat="1" ht="12.75"/>
    <row r="2266" s="170" customFormat="1" ht="12.75"/>
    <row r="2267" s="170" customFormat="1" ht="12.75"/>
    <row r="2268" s="170" customFormat="1" ht="12.75"/>
    <row r="2269" s="170" customFormat="1" ht="12.75"/>
    <row r="2270" s="170" customFormat="1" ht="12.75"/>
    <row r="2271" s="170" customFormat="1" ht="12.75"/>
    <row r="2272" s="170" customFormat="1" ht="12.75"/>
    <row r="2273" s="170" customFormat="1" ht="12.75"/>
    <row r="2274" s="170" customFormat="1" ht="12.75"/>
    <row r="2275" s="170" customFormat="1" ht="12.75"/>
    <row r="2276" s="170" customFormat="1" ht="12.75"/>
    <row r="2277" s="170" customFormat="1" ht="12.75"/>
    <row r="2278" s="170" customFormat="1" ht="12.75"/>
    <row r="2279" s="170" customFormat="1" ht="12.75"/>
    <row r="2280" s="170" customFormat="1" ht="12.75"/>
    <row r="2281" s="170" customFormat="1" ht="12.75"/>
    <row r="2282" s="170" customFormat="1" ht="12.75"/>
    <row r="2283" s="170" customFormat="1" ht="12.75"/>
    <row r="2284" s="170" customFormat="1" ht="12.75"/>
    <row r="2285" s="170" customFormat="1" ht="12.75"/>
    <row r="2286" s="170" customFormat="1" ht="12.75"/>
    <row r="2287" s="170" customFormat="1" ht="12.75"/>
    <row r="2288" s="170" customFormat="1" ht="12.75"/>
    <row r="2289" s="170" customFormat="1" ht="12.75"/>
    <row r="2290" s="170" customFormat="1" ht="12.75"/>
    <row r="2291" s="170" customFormat="1" ht="12.75"/>
    <row r="2292" s="170" customFormat="1" ht="12.75"/>
    <row r="2293" s="170" customFormat="1" ht="12.75"/>
    <row r="2294" s="170" customFormat="1" ht="12.75"/>
    <row r="2295" s="170" customFormat="1" ht="12.75"/>
    <row r="2296" s="170" customFormat="1" ht="12.75"/>
    <row r="2297" s="170" customFormat="1" ht="12.75"/>
    <row r="2298" s="170" customFormat="1" ht="12.75"/>
    <row r="2299" s="170" customFormat="1" ht="12.75"/>
    <row r="2300" s="170" customFormat="1" ht="12.75"/>
    <row r="2301" s="170" customFormat="1" ht="12.75"/>
    <row r="2302" s="170" customFormat="1" ht="12.75"/>
    <row r="2303" s="170" customFormat="1" ht="12.75"/>
    <row r="2304" s="170" customFormat="1" ht="12.75"/>
    <row r="2305" s="170" customFormat="1" ht="12.75"/>
    <row r="2306" s="170" customFormat="1" ht="12.75"/>
    <row r="2307" s="170" customFormat="1" ht="12.75"/>
    <row r="2308" s="170" customFormat="1" ht="12.75"/>
    <row r="2309" s="170" customFormat="1" ht="12.75"/>
    <row r="2310" s="170" customFormat="1" ht="12.75"/>
    <row r="2311" s="170" customFormat="1" ht="12.75"/>
    <row r="2312" s="170" customFormat="1" ht="12.75"/>
    <row r="2313" s="170" customFormat="1" ht="12.75"/>
    <row r="2314" s="170" customFormat="1" ht="12.75"/>
    <row r="2315" s="170" customFormat="1" ht="12.75"/>
    <row r="2316" s="170" customFormat="1" ht="12.75"/>
    <row r="2317" s="170" customFormat="1" ht="12.75"/>
    <row r="2318" s="170" customFormat="1" ht="12.75"/>
    <row r="2319" s="170" customFormat="1" ht="12.75"/>
    <row r="2320" s="170" customFormat="1" ht="12.75"/>
    <row r="2321" s="170" customFormat="1" ht="12.75"/>
    <row r="2322" s="170" customFormat="1" ht="12.75"/>
    <row r="2323" s="170" customFormat="1" ht="12.75"/>
    <row r="2324" s="170" customFormat="1" ht="12.75"/>
    <row r="2325" s="170" customFormat="1" ht="12.75"/>
    <row r="2326" s="170" customFormat="1" ht="12.75"/>
    <row r="2327" s="170" customFormat="1" ht="12.75"/>
    <row r="2328" s="170" customFormat="1" ht="12.75"/>
    <row r="2329" s="170" customFormat="1" ht="12.75"/>
    <row r="2330" s="170" customFormat="1" ht="12.75"/>
    <row r="2331" s="170" customFormat="1" ht="12.75"/>
    <row r="2332" s="170" customFormat="1" ht="12.75"/>
    <row r="2333" s="170" customFormat="1" ht="12.75"/>
    <row r="2334" s="170" customFormat="1" ht="12.75"/>
    <row r="2335" s="170" customFormat="1" ht="12.75"/>
    <row r="2336" s="170" customFormat="1" ht="12.75"/>
    <row r="2337" s="170" customFormat="1" ht="12.75"/>
    <row r="2338" s="170" customFormat="1" ht="12.75"/>
    <row r="2339" s="170" customFormat="1" ht="12.75"/>
    <row r="2340" s="170" customFormat="1" ht="12.75"/>
    <row r="2341" s="170" customFormat="1" ht="12.75"/>
    <row r="2342" s="170" customFormat="1" ht="12.75"/>
    <row r="2343" s="170" customFormat="1" ht="12.75"/>
    <row r="2344" s="170" customFormat="1" ht="12.75"/>
    <row r="2345" s="170" customFormat="1" ht="12.75"/>
    <row r="2346" s="170" customFormat="1" ht="12.75"/>
    <row r="2347" s="170" customFormat="1" ht="12.75"/>
    <row r="2348" s="170" customFormat="1" ht="12.75"/>
    <row r="2349" s="170" customFormat="1" ht="12.75"/>
    <row r="2350" s="170" customFormat="1" ht="12.75"/>
    <row r="2351" s="170" customFormat="1" ht="12.75"/>
    <row r="2352" s="170" customFormat="1" ht="12.75"/>
    <row r="2353" s="170" customFormat="1" ht="12.75"/>
    <row r="2354" s="170" customFormat="1" ht="12.75"/>
    <row r="2355" s="170" customFormat="1" ht="12.75"/>
    <row r="2356" s="170" customFormat="1" ht="12.75"/>
    <row r="2357" s="170" customFormat="1" ht="12.75"/>
    <row r="2358" s="170" customFormat="1" ht="12.75"/>
    <row r="2359" s="170" customFormat="1" ht="12.75"/>
    <row r="2360" s="170" customFormat="1" ht="12.75"/>
    <row r="2361" s="170" customFormat="1" ht="12.75"/>
    <row r="2362" s="170" customFormat="1" ht="12.75"/>
    <row r="2363" s="170" customFormat="1" ht="12.75"/>
    <row r="2364" s="170" customFormat="1" ht="12.75"/>
    <row r="2365" s="170" customFormat="1" ht="12.75"/>
    <row r="2366" s="170" customFormat="1" ht="12.75"/>
    <row r="2367" s="170" customFormat="1" ht="12.75"/>
    <row r="2368" s="170" customFormat="1" ht="12.75"/>
    <row r="2369" s="170" customFormat="1" ht="12.75"/>
    <row r="2370" s="170" customFormat="1" ht="12.75"/>
    <row r="2371" s="170" customFormat="1" ht="12.75"/>
    <row r="2372" s="170" customFormat="1" ht="12.75"/>
    <row r="2373" s="170" customFormat="1" ht="12.75"/>
    <row r="2374" s="170" customFormat="1" ht="12.75"/>
    <row r="2375" s="170" customFormat="1" ht="12.75"/>
    <row r="2376" s="170" customFormat="1" ht="12.75"/>
    <row r="2377" s="170" customFormat="1" ht="12.75"/>
    <row r="2378" s="170" customFormat="1" ht="12.75"/>
    <row r="2379" s="170" customFormat="1" ht="12.75"/>
    <row r="2380" s="170" customFormat="1" ht="12.75"/>
    <row r="2381" s="170" customFormat="1" ht="12.75"/>
    <row r="2382" s="170" customFormat="1" ht="12.75"/>
    <row r="2383" s="170" customFormat="1" ht="12.75"/>
    <row r="2384" s="170" customFormat="1" ht="12.75"/>
    <row r="2385" s="170" customFormat="1" ht="12.75"/>
    <row r="2386" s="170" customFormat="1" ht="12.75"/>
    <row r="2387" s="170" customFormat="1" ht="12.75"/>
    <row r="2388" s="170" customFormat="1" ht="12.75"/>
    <row r="2389" s="170" customFormat="1" ht="12.75"/>
    <row r="2390" s="170" customFormat="1" ht="12.75"/>
    <row r="2391" s="170" customFormat="1" ht="12.75"/>
    <row r="2392" s="170" customFormat="1" ht="12.75"/>
    <row r="2393" s="170" customFormat="1" ht="12.75"/>
    <row r="2394" s="170" customFormat="1" ht="12.75"/>
    <row r="2395" s="170" customFormat="1" ht="12.75"/>
    <row r="2396" s="170" customFormat="1" ht="12.75"/>
    <row r="2397" s="170" customFormat="1" ht="12.75"/>
    <row r="2398" s="170" customFormat="1" ht="12.75"/>
    <row r="2399" s="170" customFormat="1" ht="12.75"/>
    <row r="2400" s="170" customFormat="1" ht="12.75"/>
    <row r="2401" s="170" customFormat="1" ht="12.75"/>
    <row r="2402" s="170" customFormat="1" ht="12.75"/>
    <row r="2403" s="170" customFormat="1" ht="12.75"/>
    <row r="2404" s="170" customFormat="1" ht="12.75"/>
    <row r="2405" s="170" customFormat="1" ht="12.75"/>
    <row r="2406" s="170" customFormat="1" ht="12.75"/>
    <row r="2407" s="170" customFormat="1" ht="12.75"/>
    <row r="2408" s="170" customFormat="1" ht="12.75"/>
    <row r="2409" s="170" customFormat="1" ht="12.75"/>
    <row r="2410" s="170" customFormat="1" ht="12.75"/>
    <row r="2411" s="170" customFormat="1" ht="12.75"/>
    <row r="2412" s="170" customFormat="1" ht="12.75"/>
    <row r="2413" s="170" customFormat="1" ht="12.75"/>
    <row r="2414" s="170" customFormat="1" ht="12.75"/>
    <row r="2415" s="170" customFormat="1" ht="12.75"/>
    <row r="2416" s="170" customFormat="1" ht="12.75"/>
    <row r="2417" s="170" customFormat="1" ht="12.75"/>
    <row r="2418" s="170" customFormat="1" ht="12.75"/>
    <row r="2419" s="170" customFormat="1" ht="12.75"/>
    <row r="2420" s="170" customFormat="1" ht="12.75"/>
    <row r="2421" s="170" customFormat="1" ht="12.75"/>
    <row r="2422" s="170" customFormat="1" ht="12.75"/>
    <row r="2423" s="170" customFormat="1" ht="12.75"/>
    <row r="2424" s="170" customFormat="1" ht="12.75"/>
    <row r="2425" s="170" customFormat="1" ht="12.75"/>
    <row r="2426" s="170" customFormat="1" ht="12.75"/>
    <row r="2427" s="170" customFormat="1" ht="12.75"/>
    <row r="2428" s="170" customFormat="1" ht="12.75"/>
    <row r="2429" s="170" customFormat="1" ht="12.75"/>
    <row r="2430" s="170" customFormat="1" ht="12.75"/>
    <row r="2431" s="170" customFormat="1" ht="12.75"/>
    <row r="2432" s="170" customFormat="1" ht="12.75"/>
    <row r="2433" s="170" customFormat="1" ht="12.75"/>
    <row r="2434" s="170" customFormat="1" ht="12.75"/>
    <row r="2435" s="170" customFormat="1" ht="12.75"/>
    <row r="2436" s="170" customFormat="1" ht="12.75"/>
    <row r="2437" s="170" customFormat="1" ht="12.75"/>
    <row r="2438" s="170" customFormat="1" ht="12.75"/>
    <row r="2439" s="170" customFormat="1" ht="12.75"/>
    <row r="2440" s="170" customFormat="1" ht="12.75"/>
    <row r="2441" s="170" customFormat="1" ht="12.75"/>
    <row r="2442" s="170" customFormat="1" ht="12.75"/>
    <row r="2443" s="170" customFormat="1" ht="12.75"/>
    <row r="2444" s="170" customFormat="1" ht="12.75"/>
    <row r="2445" s="170" customFormat="1" ht="12.75"/>
    <row r="2446" s="170" customFormat="1" ht="12.75"/>
    <row r="2447" s="170" customFormat="1" ht="12.75"/>
    <row r="2448" s="170" customFormat="1" ht="12.75"/>
    <row r="2449" s="170" customFormat="1" ht="12.75"/>
    <row r="2450" s="170" customFormat="1" ht="12.75"/>
    <row r="2451" s="170" customFormat="1" ht="12.75"/>
    <row r="2452" s="170" customFormat="1" ht="12.75"/>
    <row r="2453" s="170" customFormat="1" ht="12.75"/>
    <row r="2454" s="170" customFormat="1" ht="12.75"/>
    <row r="2455" s="170" customFormat="1" ht="12.75"/>
    <row r="2456" s="170" customFormat="1" ht="12.75"/>
    <row r="2457" s="170" customFormat="1" ht="12.75"/>
    <row r="2458" s="170" customFormat="1" ht="12.75"/>
    <row r="2459" s="170" customFormat="1" ht="12.75"/>
    <row r="2460" s="170" customFormat="1" ht="12.75"/>
    <row r="2461" s="170" customFormat="1" ht="12.75"/>
    <row r="2462" s="170" customFormat="1" ht="12.75"/>
    <row r="2463" s="170" customFormat="1" ht="12.75"/>
    <row r="2464" s="170" customFormat="1" ht="12.75"/>
    <row r="2465" s="170" customFormat="1" ht="12.75"/>
    <row r="2466" s="170" customFormat="1" ht="12.75"/>
    <row r="2467" s="170" customFormat="1" ht="12.75"/>
    <row r="2468" s="170" customFormat="1" ht="12.75"/>
    <row r="2469" s="170" customFormat="1" ht="12.75"/>
    <row r="2470" s="170" customFormat="1" ht="12.75"/>
    <row r="2471" s="170" customFormat="1" ht="12.75"/>
    <row r="2472" s="170" customFormat="1" ht="12.75"/>
    <row r="2473" s="170" customFormat="1" ht="12.75"/>
    <row r="2474" s="170" customFormat="1" ht="12.75"/>
    <row r="2475" s="170" customFormat="1" ht="12.75"/>
    <row r="2476" s="170" customFormat="1" ht="12.75"/>
    <row r="2477" s="170" customFormat="1" ht="12.75"/>
    <row r="2478" s="170" customFormat="1" ht="12.75"/>
    <row r="2479" s="170" customFormat="1" ht="12.75"/>
    <row r="2480" s="170" customFormat="1" ht="12.75"/>
    <row r="2481" s="170" customFormat="1" ht="12.75"/>
    <row r="2482" s="170" customFormat="1" ht="12.75"/>
    <row r="2483" s="170" customFormat="1" ht="12.75"/>
    <row r="2484" s="170" customFormat="1" ht="12.75"/>
    <row r="2485" s="170" customFormat="1" ht="12.75"/>
    <row r="2486" s="170" customFormat="1" ht="12.75"/>
    <row r="2487" s="170" customFormat="1" ht="12.75"/>
    <row r="2488" s="170" customFormat="1" ht="12.75"/>
    <row r="2489" s="170" customFormat="1" ht="12.75"/>
    <row r="2490" s="170" customFormat="1" ht="12.75"/>
    <row r="2491" s="170" customFormat="1" ht="12.75"/>
    <row r="2492" s="170" customFormat="1" ht="12.75"/>
    <row r="2493" s="170" customFormat="1" ht="12.75"/>
    <row r="2494" s="170" customFormat="1" ht="12.75"/>
    <row r="2495" s="170" customFormat="1" ht="12.75"/>
    <row r="2496" s="170" customFormat="1" ht="12.75"/>
    <row r="2497" s="170" customFormat="1" ht="12.75"/>
    <row r="2498" s="170" customFormat="1" ht="12.75"/>
    <row r="2499" s="170" customFormat="1" ht="12.75"/>
    <row r="2500" s="170" customFormat="1" ht="12.75"/>
    <row r="2501" s="170" customFormat="1" ht="12.75"/>
    <row r="2502" s="170" customFormat="1" ht="12.75"/>
    <row r="2503" s="170" customFormat="1" ht="12.75"/>
    <row r="2504" s="170" customFormat="1" ht="12.75"/>
    <row r="2505" s="170" customFormat="1" ht="12.75"/>
    <row r="2506" s="170" customFormat="1" ht="12.75"/>
    <row r="2507" s="170" customFormat="1" ht="12.75"/>
    <row r="2508" s="170" customFormat="1" ht="12.75"/>
    <row r="2509" s="170" customFormat="1" ht="12.75"/>
    <row r="2510" s="170" customFormat="1" ht="12.75"/>
    <row r="2511" s="170" customFormat="1" ht="12.75"/>
    <row r="2512" s="170" customFormat="1" ht="12.75"/>
    <row r="2513" s="170" customFormat="1" ht="12.75"/>
    <row r="2514" s="170" customFormat="1" ht="12.75"/>
    <row r="2515" s="170" customFormat="1" ht="12.75"/>
    <row r="2516" s="170" customFormat="1" ht="12.75"/>
    <row r="2517" s="170" customFormat="1" ht="12.75"/>
    <row r="2518" s="170" customFormat="1" ht="12.75"/>
    <row r="2519" s="170" customFormat="1" ht="12.75"/>
    <row r="2520" s="170" customFormat="1" ht="12.75"/>
    <row r="2521" s="170" customFormat="1" ht="12.75"/>
    <row r="2522" s="170" customFormat="1" ht="12.75"/>
    <row r="2523" s="170" customFormat="1" ht="12.75"/>
    <row r="2524" s="170" customFormat="1" ht="12.75"/>
    <row r="2525" s="170" customFormat="1" ht="12.75"/>
    <row r="2526" s="170" customFormat="1" ht="12.75"/>
    <row r="2527" s="170" customFormat="1" ht="12.75"/>
    <row r="2528" s="170" customFormat="1" ht="12.75"/>
    <row r="2529" s="170" customFormat="1" ht="12.75"/>
    <row r="2530" s="170" customFormat="1" ht="12.75"/>
    <row r="2531" s="170" customFormat="1" ht="12.75"/>
    <row r="2532" s="170" customFormat="1" ht="12.75"/>
    <row r="2533" s="170" customFormat="1" ht="12.75"/>
    <row r="2534" s="170" customFormat="1" ht="12.75"/>
    <row r="2535" s="170" customFormat="1" ht="12.75"/>
    <row r="2536" s="170" customFormat="1" ht="12.75"/>
    <row r="2537" s="170" customFormat="1" ht="12.75"/>
    <row r="2538" s="170" customFormat="1" ht="12.75"/>
    <row r="2539" s="170" customFormat="1" ht="12.75"/>
    <row r="2540" s="170" customFormat="1" ht="12.75"/>
    <row r="2541" s="170" customFormat="1" ht="12.75"/>
    <row r="2542" s="170" customFormat="1" ht="12.75"/>
    <row r="2543" s="170" customFormat="1" ht="12.75"/>
    <row r="2544" s="170" customFormat="1" ht="12.75"/>
    <row r="2545" s="170" customFormat="1" ht="12.75"/>
    <row r="2546" s="170" customFormat="1" ht="12.75"/>
    <row r="2547" s="170" customFormat="1" ht="12.75"/>
    <row r="2548" s="170" customFormat="1" ht="12.75"/>
    <row r="2549" s="170" customFormat="1" ht="12.75"/>
    <row r="2550" s="170" customFormat="1" ht="12.75"/>
    <row r="2551" s="170" customFormat="1" ht="12.75"/>
    <row r="2552" s="170" customFormat="1" ht="12.75"/>
    <row r="2553" s="170" customFormat="1" ht="12.75"/>
    <row r="2554" s="170" customFormat="1" ht="12.75"/>
    <row r="2555" s="170" customFormat="1" ht="12.75"/>
    <row r="2556" s="170" customFormat="1" ht="12.75"/>
    <row r="2557" s="170" customFormat="1" ht="12.75"/>
    <row r="2558" s="170" customFormat="1" ht="12.75"/>
    <row r="2559" s="170" customFormat="1" ht="12.75"/>
    <row r="2560" s="170" customFormat="1" ht="12.75"/>
    <row r="2561" s="170" customFormat="1" ht="12.75"/>
    <row r="2562" s="170" customFormat="1" ht="12.75"/>
    <row r="2563" s="170" customFormat="1" ht="12.75"/>
    <row r="2564" s="170" customFormat="1" ht="12.75"/>
    <row r="2565" s="170" customFormat="1" ht="12.75"/>
    <row r="2566" s="170" customFormat="1" ht="12.75"/>
    <row r="2567" s="170" customFormat="1" ht="12.75"/>
    <row r="2568" s="170" customFormat="1" ht="12.75"/>
    <row r="2569" s="170" customFormat="1" ht="12.75"/>
    <row r="2570" s="170" customFormat="1" ht="12.75"/>
    <row r="2571" s="170" customFormat="1" ht="12.75"/>
    <row r="2572" s="170" customFormat="1" ht="12.75"/>
    <row r="2573" s="170" customFormat="1" ht="12.75"/>
    <row r="2574" s="170" customFormat="1" ht="12.75"/>
    <row r="2575" s="170" customFormat="1" ht="12.75"/>
    <row r="2576" s="170" customFormat="1" ht="12.75"/>
    <row r="2577" s="170" customFormat="1" ht="12.75"/>
    <row r="2578" s="170" customFormat="1" ht="12.75"/>
    <row r="2579" s="170" customFormat="1" ht="12.75"/>
    <row r="2580" s="170" customFormat="1" ht="12.75"/>
    <row r="2581" s="170" customFormat="1" ht="12.75"/>
    <row r="2582" s="170" customFormat="1" ht="12.75"/>
    <row r="2583" s="170" customFormat="1" ht="12.75"/>
    <row r="2584" s="170" customFormat="1" ht="12.75"/>
    <row r="2585" s="170" customFormat="1" ht="12.75"/>
    <row r="2586" s="170" customFormat="1" ht="12.75"/>
    <row r="2587" s="170" customFormat="1" ht="12.75"/>
    <row r="2588" s="170" customFormat="1" ht="12.75"/>
    <row r="2589" s="170" customFormat="1" ht="12.75"/>
    <row r="2590" s="170" customFormat="1" ht="12.75"/>
    <row r="2591" s="170" customFormat="1" ht="12.75"/>
    <row r="2592" s="170" customFormat="1" ht="12.75"/>
    <row r="2593" s="170" customFormat="1" ht="12.75"/>
    <row r="2594" s="170" customFormat="1" ht="12.75"/>
    <row r="2595" s="170" customFormat="1" ht="12.75"/>
    <row r="2596" s="170" customFormat="1" ht="12.75"/>
    <row r="2597" s="170" customFormat="1" ht="12.75"/>
    <row r="2598" s="170" customFormat="1" ht="12.75"/>
    <row r="2599" s="170" customFormat="1" ht="12.75"/>
    <row r="2600" s="170" customFormat="1" ht="12.75"/>
    <row r="2601" s="170" customFormat="1" ht="12.75"/>
    <row r="2602" s="170" customFormat="1" ht="12.75"/>
    <row r="2603" s="170" customFormat="1" ht="12.75"/>
    <row r="2604" s="170" customFormat="1" ht="12.75"/>
    <row r="2605" s="170" customFormat="1" ht="12.75"/>
    <row r="2606" s="170" customFormat="1" ht="12.75"/>
    <row r="2607" s="170" customFormat="1" ht="12.75"/>
    <row r="2608" s="170" customFormat="1" ht="12.75"/>
    <row r="2609" s="170" customFormat="1" ht="12.75"/>
    <row r="2610" s="170" customFormat="1" ht="12.75"/>
    <row r="2611" s="170" customFormat="1" ht="12.75"/>
    <row r="2612" s="170" customFormat="1" ht="12.75"/>
    <row r="2613" s="170" customFormat="1" ht="12.75"/>
    <row r="2614" s="170" customFormat="1" ht="12.75"/>
    <row r="2615" s="170" customFormat="1" ht="12.75"/>
    <row r="2616" s="170" customFormat="1" ht="12.75"/>
    <row r="2617" s="170" customFormat="1" ht="12.75"/>
    <row r="2618" s="170" customFormat="1" ht="12.75"/>
    <row r="2619" s="170" customFormat="1" ht="12.75"/>
    <row r="2620" s="170" customFormat="1" ht="12.75"/>
    <row r="2621" s="170" customFormat="1" ht="12.75"/>
    <row r="2622" s="170" customFormat="1" ht="12.75"/>
    <row r="2623" s="170" customFormat="1" ht="12.75"/>
    <row r="2624" s="170" customFormat="1" ht="12.75"/>
    <row r="2625" s="170" customFormat="1" ht="12.75"/>
    <row r="2626" s="170" customFormat="1" ht="12.75"/>
    <row r="2627" s="170" customFormat="1" ht="12.75"/>
    <row r="2628" s="170" customFormat="1" ht="12.75"/>
    <row r="2629" s="170" customFormat="1" ht="12.75"/>
    <row r="2630" s="170" customFormat="1" ht="12.75"/>
    <row r="2631" s="170" customFormat="1" ht="12.75"/>
    <row r="2632" s="170" customFormat="1" ht="12.75"/>
    <row r="2633" s="170" customFormat="1" ht="12.75"/>
    <row r="2634" s="170" customFormat="1" ht="12.75"/>
    <row r="2635" s="170" customFormat="1" ht="12.75"/>
    <row r="2636" s="170" customFormat="1" ht="12.75"/>
    <row r="2637" s="170" customFormat="1" ht="12.75"/>
    <row r="2638" s="170" customFormat="1" ht="12.75"/>
    <row r="2639" s="170" customFormat="1" ht="12.75"/>
    <row r="2640" s="170" customFormat="1" ht="12.75"/>
    <row r="2641" s="170" customFormat="1" ht="12.75"/>
    <row r="2642" s="170" customFormat="1" ht="12.75"/>
    <row r="2643" s="170" customFormat="1" ht="12.75"/>
    <row r="2644" s="170" customFormat="1" ht="12.75"/>
    <row r="2645" s="170" customFormat="1" ht="12.75"/>
    <row r="2646" s="170" customFormat="1" ht="12.75"/>
    <row r="2647" s="170" customFormat="1" ht="12.75"/>
    <row r="2648" s="170" customFormat="1" ht="12.75"/>
    <row r="2649" s="170" customFormat="1" ht="12.75"/>
    <row r="2650" s="170" customFormat="1" ht="12.75"/>
    <row r="2651" s="170" customFormat="1" ht="12.75"/>
    <row r="2652" s="170" customFormat="1" ht="12.75"/>
    <row r="2653" s="170" customFormat="1" ht="12.75"/>
    <row r="2654" s="170" customFormat="1" ht="12.75"/>
    <row r="2655" s="170" customFormat="1" ht="12.75"/>
    <row r="2656" s="170" customFormat="1" ht="12.75"/>
    <row r="2657" s="170" customFormat="1" ht="12.75"/>
    <row r="2658" s="170" customFormat="1" ht="12.75"/>
    <row r="2659" s="170" customFormat="1" ht="12.75"/>
    <row r="2660" s="170" customFormat="1" ht="12.75"/>
    <row r="2661" s="170" customFormat="1" ht="12.75"/>
    <row r="2662" s="170" customFormat="1" ht="12.75"/>
    <row r="2663" s="170" customFormat="1" ht="12.75"/>
    <row r="2664" s="170" customFormat="1" ht="12.75"/>
    <row r="2665" s="170" customFormat="1" ht="12.75"/>
    <row r="2666" s="170" customFormat="1" ht="12.75"/>
    <row r="2667" s="170" customFormat="1" ht="12.75"/>
    <row r="2668" s="170" customFormat="1" ht="12.75"/>
    <row r="2669" s="170" customFormat="1" ht="12.75"/>
    <row r="2670" s="170" customFormat="1" ht="12.75"/>
    <row r="2671" s="170" customFormat="1" ht="12.75"/>
    <row r="2672" s="170" customFormat="1" ht="12.75"/>
    <row r="2673" s="170" customFormat="1" ht="12.75"/>
    <row r="2674" s="170" customFormat="1" ht="12.75"/>
    <row r="2675" s="170" customFormat="1" ht="12.75"/>
    <row r="2676" s="170" customFormat="1" ht="12.75"/>
    <row r="2677" s="170" customFormat="1" ht="12.75"/>
    <row r="2678" s="170" customFormat="1" ht="12.75"/>
    <row r="2679" s="170" customFormat="1" ht="12.75"/>
    <row r="2680" s="170" customFormat="1" ht="12.75"/>
    <row r="2681" s="170" customFormat="1" ht="12.75"/>
    <row r="2682" s="170" customFormat="1" ht="12.75"/>
    <row r="2683" s="170" customFormat="1" ht="12.75"/>
    <row r="2684" s="170" customFormat="1" ht="12.75"/>
    <row r="2685" s="170" customFormat="1" ht="12.75"/>
    <row r="2686" s="170" customFormat="1" ht="12.75"/>
    <row r="2687" s="170" customFormat="1" ht="12.75"/>
    <row r="2688" s="170" customFormat="1" ht="12.75"/>
    <row r="2689" s="170" customFormat="1" ht="12.75"/>
    <row r="2690" s="170" customFormat="1" ht="12.75"/>
    <row r="2691" s="170" customFormat="1" ht="12.75"/>
    <row r="2692" s="170" customFormat="1" ht="12.75"/>
    <row r="2693" s="170" customFormat="1" ht="12.75"/>
    <row r="2694" s="170" customFormat="1" ht="12.75"/>
    <row r="2695" s="170" customFormat="1" ht="12.75"/>
    <row r="2696" s="170" customFormat="1" ht="12.75"/>
    <row r="2697" s="170" customFormat="1" ht="12.75"/>
    <row r="2698" s="170" customFormat="1" ht="12.75"/>
    <row r="2699" s="170" customFormat="1" ht="12.75"/>
    <row r="2700" s="170" customFormat="1" ht="12.75"/>
    <row r="2701" s="170" customFormat="1" ht="12.75"/>
    <row r="2702" s="170" customFormat="1" ht="12.75"/>
    <row r="2703" s="170" customFormat="1" ht="12.75"/>
    <row r="2704" s="170" customFormat="1" ht="12.75"/>
    <row r="2705" s="170" customFormat="1" ht="12.75"/>
    <row r="2706" s="170" customFormat="1" ht="12.75"/>
    <row r="2707" s="170" customFormat="1" ht="12.75"/>
    <row r="2708" s="170" customFormat="1" ht="12.75"/>
    <row r="2709" s="170" customFormat="1" ht="12.75"/>
    <row r="2710" s="170" customFormat="1" ht="12.75"/>
    <row r="2711" s="170" customFormat="1" ht="12.75"/>
    <row r="2712" s="170" customFormat="1" ht="12.75"/>
    <row r="2713" s="170" customFormat="1" ht="12.75"/>
    <row r="2714" s="170" customFormat="1" ht="12.75"/>
    <row r="2715" s="170" customFormat="1" ht="12.75"/>
    <row r="2716" s="170" customFormat="1" ht="12.75"/>
    <row r="2717" s="170" customFormat="1" ht="12.75"/>
    <row r="2718" s="170" customFormat="1" ht="12.75"/>
    <row r="2719" s="170" customFormat="1" ht="12.75"/>
    <row r="2720" s="170" customFormat="1" ht="12.75"/>
    <row r="2721" s="170" customFormat="1" ht="12.75"/>
    <row r="2722" s="170" customFormat="1" ht="12.75"/>
    <row r="2723" s="170" customFormat="1" ht="12.75"/>
    <row r="2724" s="170" customFormat="1" ht="12.75"/>
    <row r="2725" s="170" customFormat="1" ht="12.75"/>
    <row r="2726" s="170" customFormat="1" ht="12.75"/>
    <row r="2727" s="170" customFormat="1" ht="12.75"/>
    <row r="2728" s="170" customFormat="1" ht="12.75"/>
    <row r="2729" s="170" customFormat="1" ht="12.75"/>
    <row r="2730" s="170" customFormat="1" ht="12.75"/>
    <row r="2731" s="170" customFormat="1" ht="12.75"/>
    <row r="2732" s="170" customFormat="1" ht="12.75"/>
    <row r="2733" s="170" customFormat="1" ht="12.75"/>
    <row r="2734" s="170" customFormat="1" ht="12.75"/>
    <row r="2735" s="170" customFormat="1" ht="12.75"/>
    <row r="2736" s="170" customFormat="1" ht="12.75"/>
    <row r="2737" s="170" customFormat="1" ht="12.75"/>
    <row r="2738" s="170" customFormat="1" ht="12.75"/>
    <row r="2739" s="170" customFormat="1" ht="12.75"/>
    <row r="2740" s="170" customFormat="1" ht="12.75"/>
    <row r="2741" s="170" customFormat="1" ht="12.75"/>
    <row r="2742" s="170" customFormat="1" ht="12.75"/>
    <row r="2743" s="170" customFormat="1" ht="12.75"/>
    <row r="2744" s="170" customFormat="1" ht="12.75"/>
    <row r="2745" s="170" customFormat="1" ht="12.75"/>
    <row r="2746" s="170" customFormat="1" ht="12.75"/>
    <row r="2747" s="170" customFormat="1" ht="12.75"/>
    <row r="2748" s="170" customFormat="1" ht="12.75"/>
    <row r="2749" s="170" customFormat="1" ht="12.75"/>
    <row r="2750" s="170" customFormat="1" ht="12.75"/>
    <row r="2751" s="170" customFormat="1" ht="12.75"/>
    <row r="2752" s="170" customFormat="1" ht="12.75"/>
    <row r="2753" s="170" customFormat="1" ht="12.75"/>
    <row r="2754" s="170" customFormat="1" ht="12.75"/>
    <row r="2755" s="170" customFormat="1" ht="12.75"/>
    <row r="2756" s="170" customFormat="1" ht="12.75"/>
    <row r="2757" s="170" customFormat="1" ht="12.75"/>
    <row r="2758" s="170" customFormat="1" ht="12.75"/>
    <row r="2759" s="170" customFormat="1" ht="12.75"/>
    <row r="2760" s="170" customFormat="1" ht="12.75"/>
    <row r="2761" s="170" customFormat="1" ht="12.75"/>
    <row r="2762" s="170" customFormat="1" ht="12.75"/>
    <row r="2763" s="170" customFormat="1" ht="12.75"/>
    <row r="2764" s="170" customFormat="1" ht="12.75"/>
    <row r="2765" s="170" customFormat="1" ht="12.75"/>
    <row r="2766" s="170" customFormat="1" ht="12.75"/>
    <row r="2767" s="170" customFormat="1" ht="12.75"/>
    <row r="2768" s="170" customFormat="1" ht="12.75"/>
    <row r="2769" s="170" customFormat="1" ht="12.75"/>
    <row r="2770" s="170" customFormat="1" ht="12.75"/>
    <row r="2771" s="170" customFormat="1" ht="12.75"/>
    <row r="2772" s="170" customFormat="1" ht="12.75"/>
    <row r="2773" s="170" customFormat="1" ht="12.75"/>
    <row r="2774" s="170" customFormat="1" ht="12.75"/>
    <row r="2775" s="170" customFormat="1" ht="12.75"/>
    <row r="2776" s="170" customFormat="1" ht="12.75"/>
    <row r="2777" s="170" customFormat="1" ht="12.75"/>
    <row r="2778" s="170" customFormat="1" ht="12.75"/>
    <row r="2779" s="170" customFormat="1" ht="12.75"/>
    <row r="2780" s="170" customFormat="1" ht="12.75"/>
    <row r="2781" s="170" customFormat="1" ht="12.75"/>
    <row r="2782" s="170" customFormat="1" ht="12.75"/>
    <row r="2783" s="170" customFormat="1" ht="12.75"/>
    <row r="2784" s="170" customFormat="1" ht="12.75"/>
    <row r="2785" s="170" customFormat="1" ht="12.75"/>
    <row r="2786" s="170" customFormat="1" ht="12.75"/>
    <row r="2787" s="170" customFormat="1" ht="12.75"/>
    <row r="2788" s="170" customFormat="1" ht="12.75"/>
    <row r="2789" s="170" customFormat="1" ht="12.75"/>
    <row r="2790" s="170" customFormat="1" ht="12.75"/>
    <row r="2791" s="170" customFormat="1" ht="12.75"/>
    <row r="2792" s="170" customFormat="1" ht="12.75"/>
    <row r="2793" s="170" customFormat="1" ht="12.75"/>
    <row r="2794" s="170" customFormat="1" ht="12.75"/>
    <row r="2795" s="170" customFormat="1" ht="12.75"/>
    <row r="2796" s="170" customFormat="1" ht="12.75"/>
    <row r="2797" s="170" customFormat="1" ht="12.75"/>
    <row r="2798" s="170" customFormat="1" ht="12.75"/>
    <row r="2799" s="170" customFormat="1" ht="12.75"/>
    <row r="2800" s="170" customFormat="1" ht="12.75"/>
    <row r="2801" s="170" customFormat="1" ht="12.75"/>
    <row r="2802" s="170" customFormat="1" ht="12.75"/>
    <row r="2803" s="170" customFormat="1" ht="12.75"/>
    <row r="2804" s="170" customFormat="1" ht="12.75"/>
    <row r="2805" s="170" customFormat="1" ht="12.75"/>
    <row r="2806" s="170" customFormat="1" ht="12.75"/>
    <row r="2807" s="170" customFormat="1" ht="12.75"/>
    <row r="2808" s="170" customFormat="1" ht="12.75"/>
    <row r="2809" s="170" customFormat="1" ht="12.75"/>
    <row r="2810" s="170" customFormat="1" ht="12.75"/>
    <row r="2811" s="170" customFormat="1" ht="12.75"/>
    <row r="2812" s="170" customFormat="1" ht="12.75"/>
    <row r="2813" s="170" customFormat="1" ht="12.75"/>
    <row r="2814" s="170" customFormat="1" ht="12.75"/>
    <row r="2815" s="170" customFormat="1" ht="12.75"/>
    <row r="2816" s="170" customFormat="1" ht="12.75"/>
    <row r="2817" s="170" customFormat="1" ht="12.75"/>
    <row r="2818" s="170" customFormat="1" ht="12.75"/>
    <row r="2819" s="170" customFormat="1" ht="12.75"/>
    <row r="2820" s="170" customFormat="1" ht="12.75"/>
    <row r="2821" s="170" customFormat="1" ht="12.75"/>
    <row r="2822" s="170" customFormat="1" ht="12.75"/>
    <row r="2823" s="170" customFormat="1" ht="12.75"/>
    <row r="2824" s="170" customFormat="1" ht="12.75"/>
    <row r="2825" s="170" customFormat="1" ht="12.75"/>
    <row r="2826" s="170" customFormat="1" ht="12.75"/>
    <row r="2827" s="170" customFormat="1" ht="12.75"/>
    <row r="2828" s="170" customFormat="1" ht="12.75"/>
    <row r="2829" s="170" customFormat="1" ht="12.75"/>
    <row r="2830" s="170" customFormat="1" ht="12.75"/>
    <row r="2831" s="170" customFormat="1" ht="12.75"/>
    <row r="2832" s="170" customFormat="1" ht="12.75"/>
    <row r="2833" s="170" customFormat="1" ht="12.75"/>
    <row r="2834" s="170" customFormat="1" ht="12.75"/>
    <row r="2835" s="170" customFormat="1" ht="12.75"/>
    <row r="2836" s="170" customFormat="1" ht="12.75"/>
    <row r="2837" s="170" customFormat="1" ht="12.75"/>
    <row r="2838" s="170" customFormat="1" ht="12.75"/>
    <row r="2839" s="170" customFormat="1" ht="12.75"/>
    <row r="2840" s="170" customFormat="1" ht="12.75"/>
    <row r="2841" s="170" customFormat="1" ht="12.75"/>
    <row r="2842" s="170" customFormat="1" ht="12.75"/>
    <row r="2843" s="170" customFormat="1" ht="12.75"/>
    <row r="2844" s="170" customFormat="1" ht="12.75"/>
    <row r="2845" s="170" customFormat="1" ht="12.75"/>
    <row r="2846" s="170" customFormat="1" ht="12.75"/>
    <row r="2847" s="170" customFormat="1" ht="12.75"/>
    <row r="2848" s="170" customFormat="1" ht="12.75"/>
    <row r="2849" s="170" customFormat="1" ht="12.75"/>
    <row r="2850" s="170" customFormat="1" ht="12.75"/>
    <row r="2851" s="170" customFormat="1" ht="12.75"/>
    <row r="2852" s="170" customFormat="1" ht="12.75"/>
    <row r="2853" s="170" customFormat="1" ht="12.75"/>
    <row r="2854" s="170" customFormat="1" ht="12.75"/>
    <row r="2855" s="170" customFormat="1" ht="12.75"/>
    <row r="2856" s="170" customFormat="1" ht="12.75"/>
    <row r="2857" s="170" customFormat="1" ht="12.75"/>
    <row r="2858" s="170" customFormat="1" ht="12.75"/>
    <row r="2859" s="170" customFormat="1" ht="12.75"/>
    <row r="2860" s="170" customFormat="1" ht="12.75"/>
    <row r="2861" s="170" customFormat="1" ht="12.75"/>
    <row r="2862" s="170" customFormat="1" ht="12.75"/>
    <row r="2863" s="170" customFormat="1" ht="12.75"/>
    <row r="2864" s="170" customFormat="1" ht="12.75"/>
    <row r="2865" s="170" customFormat="1" ht="12.75"/>
    <row r="2866" s="170" customFormat="1" ht="12.75"/>
    <row r="2867" s="170" customFormat="1" ht="12.75"/>
    <row r="2868" s="170" customFormat="1" ht="12.75"/>
    <row r="2869" s="170" customFormat="1" ht="12.75"/>
    <row r="2870" s="170" customFormat="1" ht="12.75"/>
    <row r="2871" s="170" customFormat="1" ht="12.75"/>
    <row r="2872" s="170" customFormat="1" ht="12.75"/>
    <row r="2873" s="170" customFormat="1" ht="12.75"/>
    <row r="2874" s="170" customFormat="1" ht="12.75"/>
    <row r="2875" s="170" customFormat="1" ht="12.75"/>
    <row r="2876" s="170" customFormat="1" ht="12.75"/>
    <row r="2877" s="170" customFormat="1" ht="12.75"/>
    <row r="2878" s="170" customFormat="1" ht="12.75"/>
    <row r="2879" s="170" customFormat="1" ht="12.75"/>
    <row r="2880" s="170" customFormat="1" ht="12.75"/>
    <row r="2881" s="170" customFormat="1" ht="12.75"/>
    <row r="2882" s="170" customFormat="1" ht="12.75"/>
    <row r="2883" s="170" customFormat="1" ht="12.75"/>
    <row r="2884" s="170" customFormat="1" ht="12.75"/>
    <row r="2885" s="170" customFormat="1" ht="12.75"/>
    <row r="2886" s="170" customFormat="1" ht="12.75"/>
    <row r="2887" s="170" customFormat="1" ht="12.75"/>
    <row r="2888" s="170" customFormat="1" ht="12.75"/>
    <row r="2889" s="170" customFormat="1" ht="12.75"/>
    <row r="2890" s="170" customFormat="1" ht="12.75"/>
    <row r="2891" s="170" customFormat="1" ht="12.75"/>
    <row r="2892" s="170" customFormat="1" ht="12.75"/>
    <row r="2893" s="170" customFormat="1" ht="12.75"/>
    <row r="2894" s="170" customFormat="1" ht="12.75"/>
    <row r="2895" s="170" customFormat="1" ht="12.75"/>
    <row r="2896" s="170" customFormat="1" ht="12.75"/>
    <row r="2897" s="170" customFormat="1" ht="12.75"/>
    <row r="2898" s="170" customFormat="1" ht="12.75"/>
    <row r="2899" s="170" customFormat="1" ht="12.75"/>
    <row r="2900" s="170" customFormat="1" ht="12.75"/>
    <row r="2901" s="170" customFormat="1" ht="12.75"/>
    <row r="2902" s="170" customFormat="1" ht="12.75"/>
    <row r="2903" s="170" customFormat="1" ht="12.75"/>
    <row r="2904" s="170" customFormat="1" ht="12.75"/>
    <row r="2905" s="170" customFormat="1" ht="12.75"/>
    <row r="2906" s="170" customFormat="1" ht="12.75"/>
    <row r="2907" s="170" customFormat="1" ht="12.75"/>
    <row r="2908" s="170" customFormat="1" ht="12.75"/>
    <row r="2909" s="170" customFormat="1" ht="12.75"/>
    <row r="2910" s="170" customFormat="1" ht="12.75"/>
    <row r="2911" s="170" customFormat="1" ht="12.75"/>
    <row r="2912" s="170" customFormat="1" ht="12.75"/>
    <row r="2913" s="170" customFormat="1" ht="12.75"/>
    <row r="2914" s="170" customFormat="1" ht="12.75"/>
    <row r="2915" s="170" customFormat="1" ht="12.75"/>
    <row r="2916" s="170" customFormat="1" ht="12.75"/>
    <row r="2917" s="170" customFormat="1" ht="12.75"/>
    <row r="2918" s="170" customFormat="1" ht="12.75"/>
    <row r="2919" s="170" customFormat="1" ht="12.75"/>
    <row r="2920" s="170" customFormat="1" ht="12.75"/>
    <row r="2921" s="170" customFormat="1" ht="12.75"/>
    <row r="2922" s="170" customFormat="1" ht="12.75"/>
    <row r="2923" s="170" customFormat="1" ht="12.75"/>
    <row r="2924" s="170" customFormat="1" ht="12.75"/>
    <row r="2925" s="170" customFormat="1" ht="12.75"/>
    <row r="2926" s="170" customFormat="1" ht="12.75"/>
    <row r="2927" s="170" customFormat="1" ht="12.75"/>
    <row r="2928" s="170" customFormat="1" ht="12.75"/>
    <row r="2929" s="170" customFormat="1" ht="12.75"/>
    <row r="2930" s="170" customFormat="1" ht="12.75"/>
    <row r="2931" s="170" customFormat="1" ht="12.75"/>
    <row r="2932" s="170" customFormat="1" ht="12.75"/>
    <row r="2933" s="170" customFormat="1" ht="12.75"/>
    <row r="2934" s="170" customFormat="1" ht="12.75"/>
    <row r="2935" s="170" customFormat="1" ht="12.75"/>
    <row r="2936" s="170" customFormat="1" ht="12.75"/>
    <row r="2937" s="170" customFormat="1" ht="12.75"/>
    <row r="2938" s="170" customFormat="1" ht="12.75"/>
    <row r="2939" s="170" customFormat="1" ht="12.75"/>
    <row r="2940" s="170" customFormat="1" ht="12.75"/>
    <row r="2941" s="170" customFormat="1" ht="12.75"/>
    <row r="2942" s="170" customFormat="1" ht="12.75"/>
    <row r="2943" s="170" customFormat="1" ht="12.75"/>
    <row r="2944" s="170" customFormat="1" ht="12.75"/>
    <row r="2945" s="170" customFormat="1" ht="12.75"/>
    <row r="2946" s="170" customFormat="1" ht="12.75"/>
    <row r="2947" s="170" customFormat="1" ht="12.75"/>
    <row r="2948" s="170" customFormat="1" ht="12.75"/>
    <row r="2949" s="170" customFormat="1" ht="12.75"/>
    <row r="2950" s="170" customFormat="1" ht="12.75"/>
    <row r="2951" s="170" customFormat="1" ht="12.75"/>
    <row r="2952" s="170" customFormat="1" ht="12.75"/>
    <row r="2953" s="170" customFormat="1" ht="12.75"/>
    <row r="2954" s="170" customFormat="1" ht="12.75"/>
    <row r="2955" s="170" customFormat="1" ht="12.75"/>
    <row r="2956" s="170" customFormat="1" ht="12.75"/>
    <row r="2957" s="170" customFormat="1" ht="12.75"/>
    <row r="2958" s="170" customFormat="1" ht="12.75"/>
    <row r="2959" s="170" customFormat="1" ht="12.75"/>
    <row r="2960" s="170" customFormat="1" ht="12.75"/>
    <row r="2961" s="170" customFormat="1" ht="12.75"/>
    <row r="2962" s="170" customFormat="1" ht="12.75"/>
    <row r="2963" s="170" customFormat="1" ht="12.75"/>
    <row r="2964" s="170" customFormat="1" ht="12.75"/>
    <row r="2965" s="170" customFormat="1" ht="12.75"/>
    <row r="2966" s="170" customFormat="1" ht="12.75"/>
    <row r="2967" s="170" customFormat="1" ht="12.75"/>
    <row r="2968" s="170" customFormat="1" ht="12.75"/>
    <row r="2969" s="170" customFormat="1" ht="12.75"/>
    <row r="2970" s="170" customFormat="1" ht="12.75"/>
    <row r="2971" s="170" customFormat="1" ht="12.75"/>
    <row r="2972" s="170" customFormat="1" ht="12.75"/>
    <row r="2973" s="170" customFormat="1" ht="12.75"/>
    <row r="2974" s="170" customFormat="1" ht="12.75"/>
    <row r="2975" s="170" customFormat="1" ht="12.75"/>
    <row r="2976" s="170" customFormat="1" ht="12.75"/>
    <row r="2977" s="170" customFormat="1" ht="12.75"/>
    <row r="2978" s="170" customFormat="1" ht="12.75"/>
    <row r="2979" s="170" customFormat="1" ht="12.75"/>
    <row r="2980" s="170" customFormat="1" ht="12.75"/>
    <row r="2981" s="170" customFormat="1" ht="12.75"/>
    <row r="2982" s="170" customFormat="1" ht="12.75"/>
    <row r="2983" s="170" customFormat="1" ht="12.75"/>
    <row r="2984" s="170" customFormat="1" ht="12.75"/>
    <row r="2985" s="170" customFormat="1" ht="12.75"/>
    <row r="2986" s="170" customFormat="1" ht="12.75"/>
    <row r="2987" s="170" customFormat="1" ht="12.75"/>
    <row r="2988" s="170" customFormat="1" ht="12.75"/>
    <row r="2989" s="170" customFormat="1" ht="12.75"/>
    <row r="2990" s="170" customFormat="1" ht="12.75"/>
    <row r="2991" s="170" customFormat="1" ht="12.75"/>
    <row r="2992" s="170" customFormat="1" ht="12.75"/>
    <row r="2993" s="170" customFormat="1" ht="12.75"/>
    <row r="2994" s="170" customFormat="1" ht="12.75"/>
    <row r="2995" s="170" customFormat="1" ht="12.75"/>
    <row r="2996" s="170" customFormat="1" ht="12.75"/>
    <row r="2997" s="170" customFormat="1" ht="12.75"/>
    <row r="2998" s="170" customFormat="1" ht="12.75"/>
    <row r="2999" s="170" customFormat="1" ht="12.75"/>
    <row r="3000" s="170" customFormat="1" ht="12.75"/>
    <row r="3001" s="170" customFormat="1" ht="12.75"/>
    <row r="3002" s="170" customFormat="1" ht="12.75"/>
    <row r="3003" s="170" customFormat="1" ht="12.75"/>
    <row r="3004" s="170" customFormat="1" ht="12.75"/>
    <row r="3005" s="170" customFormat="1" ht="12.75"/>
    <row r="3006" s="170" customFormat="1" ht="12.75"/>
    <row r="3007" s="170" customFormat="1" ht="12.75"/>
    <row r="3008" s="170" customFormat="1" ht="12.75"/>
    <row r="3009" s="170" customFormat="1" ht="12.75"/>
    <row r="3010" s="170" customFormat="1" ht="12.75"/>
    <row r="3011" s="170" customFormat="1" ht="12.75"/>
    <row r="3012" s="170" customFormat="1" ht="12.75"/>
    <row r="3013" s="170" customFormat="1" ht="12.75"/>
    <row r="3014" s="170" customFormat="1" ht="12.75"/>
    <row r="3015" s="170" customFormat="1" ht="12.75"/>
    <row r="3016" s="170" customFormat="1" ht="12.75"/>
    <row r="3017" s="170" customFormat="1" ht="12.75"/>
    <row r="3018" s="170" customFormat="1" ht="12.75"/>
    <row r="3019" s="170" customFormat="1" ht="12.75"/>
    <row r="3020" s="170" customFormat="1" ht="12.75"/>
    <row r="3021" s="170" customFormat="1" ht="12.75"/>
    <row r="3022" s="170" customFormat="1" ht="12.75"/>
    <row r="3023" s="170" customFormat="1" ht="12.75"/>
    <row r="3024" s="170" customFormat="1" ht="12.75"/>
    <row r="3025" s="170" customFormat="1" ht="12.75"/>
    <row r="3026" s="170" customFormat="1" ht="12.75"/>
    <row r="3027" s="170" customFormat="1" ht="12.75"/>
    <row r="3028" s="170" customFormat="1" ht="12.75"/>
    <row r="3029" s="170" customFormat="1" ht="12.75"/>
    <row r="3030" s="170" customFormat="1" ht="12.75"/>
    <row r="3031" s="170" customFormat="1" ht="12.75"/>
    <row r="3032" s="170" customFormat="1" ht="12.75"/>
    <row r="3033" s="170" customFormat="1" ht="12.75"/>
    <row r="3034" s="170" customFormat="1" ht="12.75"/>
    <row r="3035" s="170" customFormat="1" ht="12.75"/>
    <row r="3036" s="170" customFormat="1" ht="12.75"/>
    <row r="3037" s="170" customFormat="1" ht="12.75"/>
    <row r="3038" s="170" customFormat="1" ht="12.75"/>
    <row r="3039" s="170" customFormat="1" ht="12.75"/>
    <row r="3040" s="170" customFormat="1" ht="12.75"/>
    <row r="3041" s="170" customFormat="1" ht="12.75"/>
    <row r="3042" s="170" customFormat="1" ht="12.75"/>
    <row r="3043" s="170" customFormat="1" ht="12.75"/>
    <row r="3044" s="170" customFormat="1" ht="12.75"/>
    <row r="3045" s="170" customFormat="1" ht="12.75"/>
    <row r="3046" s="170" customFormat="1" ht="12.75"/>
    <row r="3047" s="170" customFormat="1" ht="12.75"/>
    <row r="3048" s="170" customFormat="1" ht="12.75"/>
    <row r="3049" s="170" customFormat="1" ht="12.75"/>
    <row r="3050" s="170" customFormat="1" ht="12.75"/>
    <row r="3051" s="170" customFormat="1" ht="12.75"/>
    <row r="3052" s="170" customFormat="1" ht="12.75"/>
    <row r="3053" s="170" customFormat="1" ht="12.75"/>
    <row r="3054" s="170" customFormat="1" ht="12.75"/>
    <row r="3055" s="170" customFormat="1" ht="12.75"/>
    <row r="3056" s="170" customFormat="1" ht="12.75"/>
    <row r="3057" s="170" customFormat="1" ht="12.75"/>
    <row r="3058" s="170" customFormat="1" ht="12.75"/>
    <row r="3059" s="170" customFormat="1" ht="12.75"/>
    <row r="3060" s="170" customFormat="1" ht="12.75"/>
    <row r="3061" s="170" customFormat="1" ht="12.75"/>
    <row r="3062" s="170" customFormat="1" ht="12.75"/>
    <row r="3063" s="170" customFormat="1" ht="12.75"/>
    <row r="3064" s="170" customFormat="1" ht="12.75"/>
    <row r="3065" s="170" customFormat="1" ht="12.75"/>
    <row r="3066" s="170" customFormat="1" ht="12.75"/>
    <row r="3067" s="170" customFormat="1" ht="12.75"/>
    <row r="3068" s="170" customFormat="1" ht="12.75"/>
    <row r="3069" s="170" customFormat="1" ht="12.75"/>
    <row r="3070" s="170" customFormat="1" ht="12.75"/>
    <row r="3071" s="170" customFormat="1" ht="12.75"/>
    <row r="3072" s="170" customFormat="1" ht="12.75"/>
    <row r="3073" s="170" customFormat="1" ht="12.75"/>
    <row r="3074" s="170" customFormat="1" ht="12.75"/>
    <row r="3075" s="170" customFormat="1" ht="12.75"/>
    <row r="3076" s="170" customFormat="1" ht="12.75"/>
    <row r="3077" s="170" customFormat="1" ht="12.75"/>
    <row r="3078" s="170" customFormat="1" ht="12.75"/>
    <row r="3079" s="170" customFormat="1" ht="12.75"/>
    <row r="3080" s="170" customFormat="1" ht="12.75"/>
    <row r="3081" s="170" customFormat="1" ht="12.75"/>
    <row r="3082" s="170" customFormat="1" ht="12.75"/>
    <row r="3083" s="170" customFormat="1" ht="12.75"/>
    <row r="3084" s="170" customFormat="1" ht="12.75"/>
    <row r="3085" s="170" customFormat="1" ht="12.75"/>
    <row r="3086" s="170" customFormat="1" ht="12.75"/>
    <row r="3087" s="170" customFormat="1" ht="12.75"/>
    <row r="3088" s="170" customFormat="1" ht="12.75"/>
    <row r="3089" s="170" customFormat="1" ht="12.75"/>
    <row r="3090" s="170" customFormat="1" ht="12.75"/>
    <row r="3091" s="170" customFormat="1" ht="12.75"/>
    <row r="3092" s="170" customFormat="1" ht="12.75"/>
    <row r="3093" s="170" customFormat="1" ht="12.75"/>
    <row r="3094" s="170" customFormat="1" ht="12.75"/>
    <row r="3095" s="170" customFormat="1" ht="12.75"/>
    <row r="3096" s="170" customFormat="1" ht="12.75"/>
    <row r="3097" s="170" customFormat="1" ht="12.75"/>
    <row r="3098" s="170" customFormat="1" ht="12.75"/>
    <row r="3099" s="170" customFormat="1" ht="12.75"/>
    <row r="3100" s="170" customFormat="1" ht="12.75"/>
    <row r="3101" s="170" customFormat="1" ht="12.75"/>
    <row r="3102" s="170" customFormat="1" ht="12.75"/>
    <row r="3103" s="170" customFormat="1" ht="12.75"/>
    <row r="3104" s="170" customFormat="1" ht="12.75"/>
    <row r="3105" s="170" customFormat="1" ht="12.75"/>
    <row r="3106" s="170" customFormat="1" ht="12.75"/>
    <row r="3107" s="170" customFormat="1" ht="12.75"/>
    <row r="3108" s="170" customFormat="1" ht="12.75"/>
    <row r="3109" s="170" customFormat="1" ht="12.75"/>
    <row r="3110" s="170" customFormat="1" ht="12.75"/>
    <row r="3111" s="170" customFormat="1" ht="12.75"/>
    <row r="3112" s="170" customFormat="1" ht="12.75"/>
    <row r="3113" s="170" customFormat="1" ht="12.75"/>
    <row r="3114" s="170" customFormat="1" ht="12.75"/>
    <row r="3115" s="170" customFormat="1" ht="12.75"/>
    <row r="3116" s="170" customFormat="1" ht="12.75"/>
    <row r="3117" s="170" customFormat="1" ht="12.75"/>
    <row r="3118" s="170" customFormat="1" ht="12.75"/>
    <row r="3119" s="170" customFormat="1" ht="12.75"/>
    <row r="3120" s="170" customFormat="1" ht="12.75"/>
    <row r="3121" s="170" customFormat="1" ht="12.75"/>
    <row r="3122" s="170" customFormat="1" ht="12.75"/>
    <row r="3123" s="170" customFormat="1" ht="12.75"/>
    <row r="3124" s="170" customFormat="1" ht="12.75"/>
    <row r="3125" s="170" customFormat="1" ht="12.75"/>
    <row r="3126" s="170" customFormat="1" ht="12.75"/>
    <row r="3127" s="170" customFormat="1" ht="12.75"/>
    <row r="3128" s="170" customFormat="1" ht="12.75"/>
    <row r="3129" s="170" customFormat="1" ht="12.75"/>
    <row r="3130" s="170" customFormat="1" ht="12.75"/>
    <row r="3131" s="170" customFormat="1" ht="12.75"/>
    <row r="3132" s="170" customFormat="1" ht="12.75"/>
    <row r="3133" s="170" customFormat="1" ht="12.75"/>
    <row r="3134" s="170" customFormat="1" ht="12.75"/>
    <row r="3135" s="170" customFormat="1" ht="12.75"/>
    <row r="3136" s="170" customFormat="1" ht="12.75"/>
    <row r="3137" s="170" customFormat="1" ht="12.75"/>
    <row r="3138" s="170" customFormat="1" ht="12.75"/>
    <row r="3139" s="170" customFormat="1" ht="12.75"/>
    <row r="3140" s="170" customFormat="1" ht="12.75"/>
    <row r="3141" s="170" customFormat="1" ht="12.75"/>
    <row r="3142" s="170" customFormat="1" ht="12.75"/>
    <row r="3143" s="170" customFormat="1" ht="12.75"/>
    <row r="3144" s="170" customFormat="1" ht="12.75"/>
    <row r="3145" s="170" customFormat="1" ht="12.75"/>
    <row r="3146" s="170" customFormat="1" ht="12.75"/>
    <row r="3147" s="170" customFormat="1" ht="12.75"/>
    <row r="3148" s="170" customFormat="1" ht="12.75"/>
    <row r="3149" s="170" customFormat="1" ht="12.75"/>
    <row r="3150" s="170" customFormat="1" ht="12.75"/>
    <row r="3151" s="170" customFormat="1" ht="12.75"/>
    <row r="3152" s="170" customFormat="1" ht="12.75"/>
    <row r="3153" s="170" customFormat="1" ht="12.75"/>
    <row r="3154" s="170" customFormat="1" ht="12.75"/>
    <row r="3155" s="170" customFormat="1" ht="12.75"/>
    <row r="3156" s="170" customFormat="1" ht="12.75"/>
    <row r="3157" s="170" customFormat="1" ht="12.75"/>
    <row r="3158" s="170" customFormat="1" ht="12.75"/>
    <row r="3159" s="170" customFormat="1" ht="12.75"/>
    <row r="3160" s="170" customFormat="1" ht="12.75"/>
    <row r="3161" s="170" customFormat="1" ht="12.75"/>
    <row r="3162" s="170" customFormat="1" ht="12.75"/>
    <row r="3163" s="170" customFormat="1" ht="12.75"/>
    <row r="3164" s="170" customFormat="1" ht="12.75"/>
    <row r="3165" s="170" customFormat="1" ht="12.75"/>
    <row r="3166" s="170" customFormat="1" ht="12.75"/>
    <row r="3167" s="170" customFormat="1" ht="12.75"/>
    <row r="3168" s="170" customFormat="1" ht="12.75"/>
    <row r="3169" s="170" customFormat="1" ht="12.75"/>
    <row r="3170" s="170" customFormat="1" ht="12.75"/>
    <row r="3171" s="170" customFormat="1" ht="12.75"/>
    <row r="3172" s="170" customFormat="1" ht="12.75"/>
    <row r="3173" s="170" customFormat="1" ht="12.75"/>
    <row r="3174" s="170" customFormat="1" ht="12.75"/>
    <row r="3175" s="170" customFormat="1" ht="12.75"/>
    <row r="3176" s="170" customFormat="1" ht="12.75"/>
    <row r="3177" s="170" customFormat="1" ht="12.75"/>
    <row r="3178" s="170" customFormat="1" ht="12.75"/>
    <row r="3179" s="170" customFormat="1" ht="12.75"/>
    <row r="3180" s="170" customFormat="1" ht="12.75"/>
    <row r="3181" s="170" customFormat="1" ht="12.75"/>
    <row r="3182" s="170" customFormat="1" ht="12.75"/>
    <row r="3183" s="170" customFormat="1" ht="12.75"/>
    <row r="3184" s="170" customFormat="1" ht="12.75"/>
    <row r="3185" s="170" customFormat="1" ht="12.75"/>
    <row r="3186" s="170" customFormat="1" ht="12.75"/>
    <row r="3187" s="170" customFormat="1" ht="12.75"/>
    <row r="3188" s="170" customFormat="1" ht="12.75"/>
    <row r="3189" s="170" customFormat="1" ht="12.75"/>
    <row r="3190" s="170" customFormat="1" ht="12.75"/>
    <row r="3191" s="170" customFormat="1" ht="12.75"/>
    <row r="3192" s="170" customFormat="1" ht="12.75"/>
    <row r="3193" s="170" customFormat="1" ht="12.75"/>
    <row r="3194" s="170" customFormat="1" ht="12.75"/>
    <row r="3195" s="170" customFormat="1" ht="12.75"/>
    <row r="3196" s="170" customFormat="1" ht="12.75"/>
    <row r="3197" s="170" customFormat="1" ht="12.75"/>
    <row r="3198" s="170" customFormat="1" ht="12.75"/>
    <row r="3199" s="170" customFormat="1" ht="12.75"/>
    <row r="3200" s="170" customFormat="1" ht="12.75"/>
    <row r="3201" s="170" customFormat="1" ht="12.75"/>
    <row r="3202" s="170" customFormat="1" ht="12.75"/>
    <row r="3203" s="170" customFormat="1" ht="12.75"/>
    <row r="3204" s="170" customFormat="1" ht="12.75"/>
    <row r="3205" s="170" customFormat="1" ht="12.75"/>
    <row r="3206" s="170" customFormat="1" ht="12.75"/>
    <row r="3207" s="170" customFormat="1" ht="12.75"/>
    <row r="3208" s="170" customFormat="1" ht="12.75"/>
    <row r="3209" s="170" customFormat="1" ht="12.75"/>
    <row r="3210" s="170" customFormat="1" ht="12.75"/>
    <row r="3211" s="170" customFormat="1" ht="12.75"/>
    <row r="3212" s="170" customFormat="1" ht="12.75"/>
    <row r="3213" s="170" customFormat="1" ht="12.75"/>
    <row r="3214" s="170" customFormat="1" ht="12.75"/>
    <row r="3215" s="170" customFormat="1" ht="12.75"/>
    <row r="3216" s="170" customFormat="1" ht="12.75"/>
    <row r="3217" s="170" customFormat="1" ht="12.75"/>
    <row r="3218" s="170" customFormat="1" ht="12.75"/>
    <row r="3219" s="170" customFormat="1" ht="12.75"/>
    <row r="3220" s="170" customFormat="1" ht="12.75"/>
    <row r="3221" s="170" customFormat="1" ht="12.75"/>
    <row r="3222" s="170" customFormat="1" ht="12.75"/>
    <row r="3223" s="170" customFormat="1" ht="12.75"/>
    <row r="3224" s="170" customFormat="1" ht="12.75"/>
    <row r="3225" s="170" customFormat="1" ht="12.75"/>
    <row r="3226" s="170" customFormat="1" ht="12.75"/>
    <row r="3227" s="170" customFormat="1" ht="12.75"/>
    <row r="3228" s="170" customFormat="1" ht="12.75"/>
    <row r="3229" s="170" customFormat="1" ht="12.75"/>
    <row r="3230" s="170" customFormat="1" ht="12.75"/>
    <row r="3231" s="170" customFormat="1" ht="12.75"/>
    <row r="3232" s="170" customFormat="1" ht="12.75"/>
    <row r="3233" s="170" customFormat="1" ht="12.75"/>
    <row r="3234" s="170" customFormat="1" ht="12.75"/>
    <row r="3235" s="170" customFormat="1" ht="12.75"/>
    <row r="3236" s="170" customFormat="1" ht="12.75"/>
    <row r="3237" s="170" customFormat="1" ht="12.75"/>
    <row r="3238" s="170" customFormat="1" ht="12.75"/>
    <row r="3239" s="170" customFormat="1" ht="12.75"/>
    <row r="3240" s="170" customFormat="1" ht="12.75"/>
    <row r="3241" s="170" customFormat="1" ht="12.75"/>
    <row r="3242" s="170" customFormat="1" ht="12.75"/>
    <row r="3243" s="170" customFormat="1" ht="12.75"/>
    <row r="3244" s="170" customFormat="1" ht="12.75"/>
    <row r="3245" s="170" customFormat="1" ht="12.75"/>
    <row r="3246" s="170" customFormat="1" ht="12.75"/>
    <row r="3247" s="170" customFormat="1" ht="12.75"/>
    <row r="3248" s="170" customFormat="1" ht="12.75"/>
    <row r="3249" s="170" customFormat="1" ht="12.75"/>
    <row r="3250" s="170" customFormat="1" ht="12.75"/>
    <row r="3251" s="170" customFormat="1" ht="12.75"/>
    <row r="3252" s="170" customFormat="1" ht="12.75"/>
    <row r="3253" s="170" customFormat="1" ht="12.75"/>
    <row r="3254" s="170" customFormat="1" ht="12.75"/>
    <row r="3255" s="170" customFormat="1" ht="12.75"/>
    <row r="3256" s="170" customFormat="1" ht="12.75"/>
    <row r="3257" s="170" customFormat="1" ht="12.75"/>
    <row r="3258" s="170" customFormat="1" ht="12.75"/>
    <row r="3259" s="170" customFormat="1" ht="12.75"/>
    <row r="3260" s="170" customFormat="1" ht="12.75"/>
    <row r="3261" s="170" customFormat="1" ht="12.75"/>
    <row r="3262" s="170" customFormat="1" ht="12.75"/>
    <row r="3263" s="170" customFormat="1" ht="12.75"/>
    <row r="3264" s="170" customFormat="1" ht="12.75"/>
    <row r="3265" s="170" customFormat="1" ht="12.75"/>
    <row r="3266" s="170" customFormat="1" ht="12.75"/>
    <row r="3267" s="170" customFormat="1" ht="12.75"/>
    <row r="3268" s="170" customFormat="1" ht="12.75"/>
    <row r="3269" s="170" customFormat="1" ht="12.75"/>
    <row r="3270" s="170" customFormat="1" ht="12.75"/>
    <row r="3271" s="170" customFormat="1" ht="12.75"/>
    <row r="3272" s="170" customFormat="1" ht="12.75"/>
    <row r="3273" s="170" customFormat="1" ht="12.75"/>
    <row r="3274" s="170" customFormat="1" ht="12.75"/>
    <row r="3275" s="170" customFormat="1" ht="12.75"/>
    <row r="3276" s="170" customFormat="1" ht="12.75"/>
    <row r="3277" s="170" customFormat="1" ht="12.75"/>
    <row r="3278" s="170" customFormat="1" ht="12.75"/>
    <row r="3279" s="170" customFormat="1" ht="12.75"/>
    <row r="3280" s="170" customFormat="1" ht="12.75"/>
    <row r="3281" s="170" customFormat="1" ht="12.75"/>
    <row r="3282" s="170" customFormat="1" ht="12.75"/>
    <row r="3283" s="170" customFormat="1" ht="12.75"/>
    <row r="3284" s="170" customFormat="1" ht="12.75"/>
    <row r="3285" s="170" customFormat="1" ht="12.75"/>
    <row r="3286" s="170" customFormat="1" ht="12.75"/>
    <row r="3287" s="170" customFormat="1" ht="12.75"/>
    <row r="3288" s="170" customFormat="1" ht="12.75"/>
    <row r="3289" s="170" customFormat="1" ht="12.75"/>
    <row r="3290" s="170" customFormat="1" ht="12.75"/>
    <row r="3291" s="170" customFormat="1" ht="12.75"/>
    <row r="3292" s="170" customFormat="1" ht="12.75"/>
    <row r="3293" s="170" customFormat="1" ht="12.75"/>
    <row r="3294" s="170" customFormat="1" ht="12.75"/>
    <row r="3295" s="170" customFormat="1" ht="12.75"/>
    <row r="3296" s="170" customFormat="1" ht="12.75"/>
    <row r="3297" s="170" customFormat="1" ht="12.75"/>
    <row r="3298" s="170" customFormat="1" ht="12.75"/>
    <row r="3299" s="170" customFormat="1" ht="12.75"/>
    <row r="3300" s="170" customFormat="1" ht="12.75"/>
    <row r="3301" s="170" customFormat="1" ht="12.75"/>
    <row r="3302" s="170" customFormat="1" ht="12.75"/>
    <row r="3303" s="170" customFormat="1" ht="12.75"/>
    <row r="3304" s="170" customFormat="1" ht="12.75"/>
    <row r="3305" s="170" customFormat="1" ht="12.75"/>
    <row r="3306" s="170" customFormat="1" ht="12.75"/>
    <row r="3307" s="170" customFormat="1" ht="12.75"/>
    <row r="3308" s="170" customFormat="1" ht="12.75"/>
    <row r="3309" s="170" customFormat="1" ht="12.75"/>
    <row r="3310" s="170" customFormat="1" ht="12.75"/>
    <row r="3311" s="170" customFormat="1" ht="12.75"/>
    <row r="3312" s="170" customFormat="1" ht="12.75"/>
    <row r="3313" s="170" customFormat="1" ht="12.75"/>
    <row r="3314" s="170" customFormat="1" ht="12.75"/>
    <row r="3315" s="170" customFormat="1" ht="12.75"/>
    <row r="3316" s="170" customFormat="1" ht="12.75"/>
    <row r="3317" s="170" customFormat="1" ht="12.75"/>
    <row r="3318" s="170" customFormat="1" ht="12.75"/>
    <row r="3319" s="170" customFormat="1" ht="12.75"/>
    <row r="3320" s="170" customFormat="1" ht="12.75"/>
    <row r="3321" s="170" customFormat="1" ht="12.75"/>
    <row r="3322" s="170" customFormat="1" ht="12.75"/>
    <row r="3323" s="170" customFormat="1" ht="12.75"/>
    <row r="3324" s="170" customFormat="1" ht="12.75"/>
    <row r="3325" s="170" customFormat="1" ht="12.75"/>
    <row r="3326" s="170" customFormat="1" ht="12.75"/>
    <row r="3327" s="170" customFormat="1" ht="12.75"/>
    <row r="3328" s="170" customFormat="1" ht="12.75"/>
    <row r="3329" s="170" customFormat="1" ht="12.75"/>
    <row r="3330" s="170" customFormat="1" ht="12.75"/>
    <row r="3331" s="170" customFormat="1" ht="12.75"/>
    <row r="3332" s="170" customFormat="1" ht="12.75"/>
    <row r="3333" s="170" customFormat="1" ht="12.75"/>
    <row r="3334" s="170" customFormat="1" ht="12.75"/>
    <row r="3335" s="170" customFormat="1" ht="12.75"/>
    <row r="3336" s="170" customFormat="1" ht="12.75"/>
    <row r="3337" s="170" customFormat="1" ht="12.75"/>
    <row r="3338" s="170" customFormat="1" ht="12.75"/>
    <row r="3339" s="170" customFormat="1" ht="12.75"/>
    <row r="3340" s="170" customFormat="1" ht="12.75"/>
    <row r="3341" s="170" customFormat="1" ht="12.75"/>
    <row r="3342" s="170" customFormat="1" ht="12.75"/>
    <row r="3343" s="170" customFormat="1" ht="12.75"/>
    <row r="3344" s="170" customFormat="1" ht="12.75"/>
    <row r="3345" s="170" customFormat="1" ht="12.75"/>
    <row r="3346" s="170" customFormat="1" ht="12.75"/>
    <row r="3347" s="170" customFormat="1" ht="12.75"/>
    <row r="3348" s="170" customFormat="1" ht="12.75"/>
    <row r="3349" s="170" customFormat="1" ht="12.75"/>
    <row r="3350" s="170" customFormat="1" ht="12.75"/>
    <row r="3351" s="170" customFormat="1" ht="12.75"/>
    <row r="3352" s="170" customFormat="1" ht="12.75"/>
    <row r="3353" s="170" customFormat="1" ht="12.75"/>
    <row r="3354" s="170" customFormat="1" ht="12.75"/>
    <row r="3355" s="170" customFormat="1" ht="12.75"/>
    <row r="3356" s="170" customFormat="1" ht="12.75"/>
    <row r="3357" s="170" customFormat="1" ht="12.75"/>
    <row r="3358" s="170" customFormat="1" ht="12.75"/>
    <row r="3359" s="170" customFormat="1" ht="12.75"/>
    <row r="3360" s="170" customFormat="1" ht="12.75"/>
    <row r="3361" s="170" customFormat="1" ht="12.75"/>
    <row r="3362" s="170" customFormat="1" ht="12.75"/>
    <row r="3363" s="170" customFormat="1" ht="12.75"/>
    <row r="3364" s="170" customFormat="1" ht="12.75"/>
    <row r="3365" s="170" customFormat="1" ht="12.75"/>
    <row r="3366" s="170" customFormat="1" ht="12.75"/>
    <row r="3367" s="170" customFormat="1" ht="12.75"/>
    <row r="3368" s="170" customFormat="1" ht="12.75"/>
    <row r="3369" s="170" customFormat="1" ht="12.75"/>
    <row r="3370" s="170" customFormat="1" ht="12.75"/>
    <row r="3371" s="170" customFormat="1" ht="12.75"/>
    <row r="3372" s="170" customFormat="1" ht="12.75"/>
    <row r="3373" s="170" customFormat="1" ht="12.75"/>
    <row r="3374" s="170" customFormat="1" ht="12.75"/>
    <row r="3375" s="170" customFormat="1" ht="12.75"/>
    <row r="3376" s="170" customFormat="1" ht="12.75"/>
    <row r="3377" s="170" customFormat="1" ht="12.75"/>
    <row r="3378" s="170" customFormat="1" ht="12.75"/>
    <row r="3379" s="170" customFormat="1" ht="12.75"/>
    <row r="3380" s="170" customFormat="1" ht="12.75"/>
    <row r="3381" s="170" customFormat="1" ht="12.75"/>
    <row r="3382" s="170" customFormat="1" ht="12.75"/>
    <row r="3383" s="170" customFormat="1" ht="12.75"/>
    <row r="3384" s="170" customFormat="1" ht="12.75"/>
    <row r="3385" s="170" customFormat="1" ht="12.75"/>
    <row r="3386" s="170" customFormat="1" ht="12.75"/>
    <row r="3387" s="170" customFormat="1" ht="12.75"/>
    <row r="3388" s="170" customFormat="1" ht="12.75"/>
    <row r="3389" s="170" customFormat="1" ht="12.75"/>
    <row r="3390" s="170" customFormat="1" ht="12.75"/>
    <row r="3391" s="170" customFormat="1" ht="12.75"/>
    <row r="3392" s="170" customFormat="1" ht="12.75"/>
    <row r="3393" s="170" customFormat="1" ht="12.75"/>
    <row r="3394" s="170" customFormat="1" ht="12.75"/>
    <row r="3395" s="170" customFormat="1" ht="12.75"/>
    <row r="3396" s="170" customFormat="1" ht="12.75"/>
    <row r="3397" s="170" customFormat="1" ht="12.75"/>
    <row r="3398" s="170" customFormat="1" ht="12.75"/>
    <row r="3399" s="170" customFormat="1" ht="12.75"/>
    <row r="3400" s="170" customFormat="1" ht="12.75"/>
    <row r="3401" s="170" customFormat="1" ht="12.75"/>
    <row r="3402" s="170" customFormat="1" ht="12.75"/>
    <row r="3403" s="170" customFormat="1" ht="12.75"/>
    <row r="3404" s="170" customFormat="1" ht="12.75"/>
    <row r="3405" s="170" customFormat="1" ht="12.75"/>
    <row r="3406" s="170" customFormat="1" ht="12.75"/>
    <row r="3407" s="170" customFormat="1" ht="12.75"/>
    <row r="3408" s="170" customFormat="1" ht="12.75"/>
    <row r="3409" s="170" customFormat="1" ht="12.75"/>
    <row r="3410" s="170" customFormat="1" ht="12.75"/>
    <row r="3411" s="170" customFormat="1" ht="12.75"/>
    <row r="3412" s="170" customFormat="1" ht="12.75"/>
    <row r="3413" s="170" customFormat="1" ht="12.75"/>
    <row r="3414" s="170" customFormat="1" ht="12.75"/>
    <row r="3415" s="170" customFormat="1" ht="12.75"/>
    <row r="3416" s="170" customFormat="1" ht="12.75"/>
    <row r="3417" s="170" customFormat="1" ht="12.75"/>
    <row r="3418" s="170" customFormat="1" ht="12.75"/>
    <row r="3419" s="170" customFormat="1" ht="12.75"/>
    <row r="3420" s="170" customFormat="1" ht="12.75"/>
    <row r="3421" s="170" customFormat="1" ht="12.75"/>
    <row r="3422" s="170" customFormat="1" ht="12.75"/>
    <row r="3423" s="170" customFormat="1" ht="12.75"/>
    <row r="3424" s="170" customFormat="1" ht="12.75"/>
    <row r="3425" s="170" customFormat="1" ht="12.75"/>
    <row r="3426" s="170" customFormat="1" ht="12.75"/>
    <row r="3427" s="170" customFormat="1" ht="12.75"/>
    <row r="3428" s="170" customFormat="1" ht="12.75"/>
    <row r="3429" s="170" customFormat="1" ht="12.75"/>
    <row r="3430" s="170" customFormat="1" ht="12.75"/>
    <row r="3431" s="170" customFormat="1" ht="12.75"/>
    <row r="3432" s="170" customFormat="1" ht="12.75"/>
    <row r="3433" s="170" customFormat="1" ht="12.75"/>
    <row r="3434" s="170" customFormat="1" ht="12.75"/>
    <row r="3435" s="170" customFormat="1" ht="12.75"/>
    <row r="3436" s="170" customFormat="1" ht="12.75"/>
    <row r="3437" s="170" customFormat="1" ht="12.75"/>
    <row r="3438" s="170" customFormat="1" ht="12.75"/>
    <row r="3439" s="170" customFormat="1" ht="12.75"/>
    <row r="3440" s="170" customFormat="1" ht="12.75"/>
    <row r="3441" s="170" customFormat="1" ht="12.75"/>
    <row r="3442" s="170" customFormat="1" ht="12.75"/>
    <row r="3443" s="170" customFormat="1" ht="12.75"/>
    <row r="3444" s="170" customFormat="1" ht="12.75"/>
    <row r="3445" s="170" customFormat="1" ht="12.75"/>
    <row r="3446" s="170" customFormat="1" ht="12.75"/>
    <row r="3447" s="170" customFormat="1" ht="12.75"/>
    <row r="3448" s="170" customFormat="1" ht="12.75"/>
    <row r="3449" s="170" customFormat="1" ht="12.75"/>
  </sheetData>
  <sheetProtection password="EF65" sheet="1" objects="1" scenarios="1"/>
  <mergeCells count="32">
    <mergeCell ref="B15:E15"/>
    <mergeCell ref="B16:E16"/>
    <mergeCell ref="A12:E13"/>
    <mergeCell ref="B30:E30"/>
    <mergeCell ref="B14:E14"/>
    <mergeCell ref="A32:G32"/>
    <mergeCell ref="A22:G22"/>
    <mergeCell ref="B25:E25"/>
    <mergeCell ref="B26:E26"/>
    <mergeCell ref="A23:E24"/>
    <mergeCell ref="F23:G23"/>
    <mergeCell ref="B28:E28"/>
    <mergeCell ref="B27:E27"/>
    <mergeCell ref="A31:G31"/>
    <mergeCell ref="B29:E29"/>
    <mergeCell ref="A1:E1"/>
    <mergeCell ref="A3:G3"/>
    <mergeCell ref="A4:G4"/>
    <mergeCell ref="A21:G21"/>
    <mergeCell ref="A5:G5"/>
    <mergeCell ref="B17:E17"/>
    <mergeCell ref="B18:E18"/>
    <mergeCell ref="B19:E19"/>
    <mergeCell ref="B20:E20"/>
    <mergeCell ref="B10:E10"/>
    <mergeCell ref="A2:F2"/>
    <mergeCell ref="F12:G12"/>
    <mergeCell ref="A11:G11"/>
    <mergeCell ref="B8:E8"/>
    <mergeCell ref="B9:E9"/>
    <mergeCell ref="F6:G6"/>
    <mergeCell ref="A6:E7"/>
  </mergeCells>
  <printOptions horizontalCentered="1" verticalCentered="1"/>
  <pageMargins left="0.3937007874015748" right="0.3937007874015748" top="0.5905511811023623" bottom="0.5905511811023623" header="0.5118110236220472" footer="0.5118110236220472"/>
  <pageSetup horizontalDpi="300" verticalDpi="300" orientation="portrait" paperSize="9" r:id="rId1"/>
</worksheet>
</file>

<file path=xl/worksheets/sheet15.xml><?xml version="1.0" encoding="utf-8"?>
<worksheet xmlns="http://schemas.openxmlformats.org/spreadsheetml/2006/main" xmlns:r="http://schemas.openxmlformats.org/officeDocument/2006/relationships">
  <sheetPr>
    <pageSetUpPr fitToPage="1"/>
  </sheetPr>
  <dimension ref="A1:G32"/>
  <sheetViews>
    <sheetView workbookViewId="0" topLeftCell="A1">
      <selection activeCell="F11" sqref="F11"/>
    </sheetView>
  </sheetViews>
  <sheetFormatPr defaultColWidth="9.140625" defaultRowHeight="12.75"/>
  <cols>
    <col min="1" max="1" width="5.7109375" style="0" customWidth="1"/>
    <col min="2" max="5" width="11.7109375" style="0" customWidth="1"/>
    <col min="6" max="7" width="21.7109375" style="0" customWidth="1"/>
    <col min="8" max="60" width="9.140625" style="170" customWidth="1"/>
  </cols>
  <sheetData>
    <row r="1" spans="1:7" ht="12.75">
      <c r="A1" s="891" t="s">
        <v>122</v>
      </c>
      <c r="B1" s="892"/>
      <c r="C1" s="892"/>
      <c r="D1" s="892"/>
      <c r="E1" s="892"/>
      <c r="F1" s="892"/>
      <c r="G1" s="892"/>
    </row>
    <row r="2" spans="1:7" ht="30" customHeight="1" thickBot="1">
      <c r="A2" s="893" t="s">
        <v>372</v>
      </c>
      <c r="B2" s="894"/>
      <c r="C2" s="894"/>
      <c r="D2" s="894"/>
      <c r="E2" s="894"/>
      <c r="F2" s="894"/>
      <c r="G2" s="894"/>
    </row>
    <row r="3" spans="1:7" ht="48" customHeight="1">
      <c r="A3" s="895" t="s">
        <v>123</v>
      </c>
      <c r="B3" s="896"/>
      <c r="C3" s="896"/>
      <c r="D3" s="296" t="s">
        <v>124</v>
      </c>
      <c r="E3" s="896" t="s">
        <v>373</v>
      </c>
      <c r="F3" s="896"/>
      <c r="G3" s="297" t="s">
        <v>124</v>
      </c>
    </row>
    <row r="4" spans="1:7" ht="30" customHeight="1" thickBot="1">
      <c r="A4" s="885">
        <v>0</v>
      </c>
      <c r="B4" s="886"/>
      <c r="C4" s="887"/>
      <c r="D4" s="232">
        <f>18000*A4</f>
        <v>0</v>
      </c>
      <c r="E4" s="888">
        <v>0</v>
      </c>
      <c r="F4" s="889"/>
      <c r="G4" s="294">
        <f>60000*E4</f>
        <v>0</v>
      </c>
    </row>
    <row r="5" spans="1:7" ht="49.5" customHeight="1" thickBot="1">
      <c r="A5" s="884"/>
      <c r="B5" s="361"/>
      <c r="C5" s="361"/>
      <c r="D5" s="361"/>
      <c r="E5" s="361"/>
      <c r="F5" s="361"/>
      <c r="G5" s="361"/>
    </row>
    <row r="6" spans="1:7" ht="15" customHeight="1">
      <c r="A6" s="793"/>
      <c r="B6" s="357"/>
      <c r="C6" s="357"/>
      <c r="D6" s="357"/>
      <c r="E6" s="496"/>
      <c r="F6" s="859" t="s">
        <v>136</v>
      </c>
      <c r="G6" s="860"/>
    </row>
    <row r="7" spans="1:7" ht="15" customHeight="1">
      <c r="A7" s="497"/>
      <c r="B7" s="384"/>
      <c r="C7" s="384"/>
      <c r="D7" s="384"/>
      <c r="E7" s="385"/>
      <c r="F7" s="194" t="s">
        <v>569</v>
      </c>
      <c r="G7" s="231" t="s">
        <v>584</v>
      </c>
    </row>
    <row r="8" spans="1:7" ht="30" customHeight="1">
      <c r="A8" s="82">
        <v>317</v>
      </c>
      <c r="B8" s="863" t="s">
        <v>125</v>
      </c>
      <c r="C8" s="863"/>
      <c r="D8" s="863"/>
      <c r="E8" s="864"/>
      <c r="F8" s="137">
        <f>+IF(3Př1!F30&gt;0,3Př1!F30,DAP3!D10)</f>
        <v>0</v>
      </c>
      <c r="G8" s="136"/>
    </row>
    <row r="9" spans="1:7" ht="30" customHeight="1">
      <c r="A9" s="82">
        <v>318</v>
      </c>
      <c r="B9" s="863" t="s">
        <v>126</v>
      </c>
      <c r="C9" s="863"/>
      <c r="D9" s="863"/>
      <c r="E9" s="864"/>
      <c r="F9" s="129">
        <f>+IF(3Př1!F20&gt;0,3Př1!F20,IF(3Př1!F10&gt;0,3Př1!F10,0))</f>
        <v>0</v>
      </c>
      <c r="G9" s="136"/>
    </row>
    <row r="10" spans="1:7" ht="19.5" customHeight="1" thickBot="1">
      <c r="A10" s="85">
        <v>319</v>
      </c>
      <c r="B10" s="865" t="s">
        <v>128</v>
      </c>
      <c r="C10" s="865"/>
      <c r="D10" s="865"/>
      <c r="E10" s="866"/>
      <c r="F10" s="217">
        <f>+D4+G4</f>
        <v>0</v>
      </c>
      <c r="G10" s="222"/>
    </row>
    <row r="11" spans="1:7" ht="30" customHeight="1" thickBot="1">
      <c r="A11" s="201">
        <v>320</v>
      </c>
      <c r="B11" s="871" t="s">
        <v>129</v>
      </c>
      <c r="C11" s="871"/>
      <c r="D11" s="871"/>
      <c r="E11" s="872"/>
      <c r="F11" s="223">
        <f>+F8+F9-F10</f>
        <v>0</v>
      </c>
      <c r="G11" s="227"/>
    </row>
    <row r="12" spans="1:7" ht="99.75" customHeight="1">
      <c r="A12" s="884"/>
      <c r="B12" s="361"/>
      <c r="C12" s="361"/>
      <c r="D12" s="361"/>
      <c r="E12" s="361"/>
      <c r="F12" s="361"/>
      <c r="G12" s="361"/>
    </row>
    <row r="13" spans="1:7" ht="30" customHeight="1" thickBot="1">
      <c r="A13" s="890" t="s">
        <v>130</v>
      </c>
      <c r="B13" s="809"/>
      <c r="C13" s="809"/>
      <c r="D13" s="809"/>
      <c r="E13" s="809"/>
      <c r="F13" s="809"/>
      <c r="G13" s="809"/>
    </row>
    <row r="14" spans="1:7" ht="15" customHeight="1">
      <c r="A14" s="793"/>
      <c r="B14" s="357"/>
      <c r="C14" s="357"/>
      <c r="D14" s="357"/>
      <c r="E14" s="496"/>
      <c r="F14" s="859" t="s">
        <v>136</v>
      </c>
      <c r="G14" s="860"/>
    </row>
    <row r="15" spans="1:7" ht="15" customHeight="1">
      <c r="A15" s="497"/>
      <c r="B15" s="384"/>
      <c r="C15" s="384"/>
      <c r="D15" s="384"/>
      <c r="E15" s="385"/>
      <c r="F15" s="194" t="s">
        <v>569</v>
      </c>
      <c r="G15" s="231" t="s">
        <v>584</v>
      </c>
    </row>
    <row r="16" spans="1:7" ht="30" customHeight="1">
      <c r="A16" s="82">
        <v>321</v>
      </c>
      <c r="B16" s="863" t="s">
        <v>374</v>
      </c>
      <c r="C16" s="863"/>
      <c r="D16" s="863"/>
      <c r="E16" s="864"/>
      <c r="F16" s="137">
        <v>0</v>
      </c>
      <c r="G16" s="136"/>
    </row>
    <row r="17" spans="1:7" ht="19.5" customHeight="1">
      <c r="A17" s="82">
        <v>322</v>
      </c>
      <c r="B17" s="863" t="s">
        <v>375</v>
      </c>
      <c r="C17" s="863"/>
      <c r="D17" s="863"/>
      <c r="E17" s="864"/>
      <c r="F17" s="137">
        <v>0</v>
      </c>
      <c r="G17" s="136"/>
    </row>
    <row r="18" spans="1:7" ht="19.5" customHeight="1">
      <c r="A18" s="82">
        <v>323</v>
      </c>
      <c r="B18" s="863" t="s">
        <v>376</v>
      </c>
      <c r="C18" s="863"/>
      <c r="D18" s="863"/>
      <c r="E18" s="864"/>
      <c r="F18" s="137">
        <v>0</v>
      </c>
      <c r="G18" s="136"/>
    </row>
    <row r="19" spans="1:7" ht="19.5" customHeight="1">
      <c r="A19" s="82">
        <v>324</v>
      </c>
      <c r="B19" s="863" t="s">
        <v>377</v>
      </c>
      <c r="C19" s="863"/>
      <c r="D19" s="863"/>
      <c r="E19" s="864"/>
      <c r="F19" s="138">
        <f>+MIN(1,IF((DAP2!E10-3Př1!F26)=0,0,(F16-F17)/(DAP2!E10-3Př1!F26)))</f>
        <v>0</v>
      </c>
      <c r="G19" s="136"/>
    </row>
    <row r="20" spans="1:7" ht="30" customHeight="1">
      <c r="A20" s="82">
        <v>325</v>
      </c>
      <c r="B20" s="863" t="s">
        <v>553</v>
      </c>
      <c r="C20" s="863"/>
      <c r="D20" s="863"/>
      <c r="E20" s="864"/>
      <c r="F20" s="129">
        <f>ROUND(+3Př2!F8*3Př2!F19,0)</f>
        <v>0</v>
      </c>
      <c r="G20" s="136"/>
    </row>
    <row r="21" spans="1:7" ht="19.5" customHeight="1" thickBot="1">
      <c r="A21" s="85">
        <v>326</v>
      </c>
      <c r="B21" s="865" t="s">
        <v>554</v>
      </c>
      <c r="C21" s="865"/>
      <c r="D21" s="865"/>
      <c r="E21" s="866"/>
      <c r="F21" s="228">
        <f>+MIN(F18,F20)</f>
        <v>0</v>
      </c>
      <c r="G21" s="222"/>
    </row>
    <row r="22" spans="1:7" ht="30" customHeight="1" thickBot="1">
      <c r="A22" s="201">
        <v>327</v>
      </c>
      <c r="B22" s="871" t="s">
        <v>555</v>
      </c>
      <c r="C22" s="871"/>
      <c r="D22" s="871"/>
      <c r="E22" s="872"/>
      <c r="F22" s="229">
        <f>+F18-F21</f>
        <v>0</v>
      </c>
      <c r="G22" s="227"/>
    </row>
    <row r="23" spans="1:7" ht="30" customHeight="1" thickBot="1">
      <c r="A23" s="884"/>
      <c r="B23" s="361"/>
      <c r="C23" s="361"/>
      <c r="D23" s="361"/>
      <c r="E23" s="361"/>
      <c r="F23" s="361"/>
      <c r="G23" s="361"/>
    </row>
    <row r="24" spans="1:7" ht="30" customHeight="1" thickBot="1">
      <c r="A24" s="201">
        <v>328</v>
      </c>
      <c r="B24" s="871" t="s">
        <v>311</v>
      </c>
      <c r="C24" s="871"/>
      <c r="D24" s="871"/>
      <c r="E24" s="872"/>
      <c r="F24" s="295">
        <f>+IF(F16+F9&gt;0,F11-F21,0)</f>
        <v>0</v>
      </c>
      <c r="G24" s="227"/>
    </row>
    <row r="25" spans="1:7" ht="49.5" customHeight="1">
      <c r="A25" s="873"/>
      <c r="B25" s="873"/>
      <c r="C25" s="873"/>
      <c r="D25" s="873"/>
      <c r="E25" s="874"/>
      <c r="F25" s="874"/>
      <c r="G25" s="874"/>
    </row>
    <row r="26" spans="1:7" ht="12.75">
      <c r="A26" s="873" t="s">
        <v>215</v>
      </c>
      <c r="B26" s="873"/>
      <c r="C26" s="873"/>
      <c r="D26" s="873"/>
      <c r="E26" s="874"/>
      <c r="F26" s="874"/>
      <c r="G26" s="874"/>
    </row>
    <row r="27" spans="1:7" ht="12.75">
      <c r="A27" s="170"/>
      <c r="B27" s="170"/>
      <c r="C27" s="170"/>
      <c r="D27" s="170"/>
      <c r="E27" s="170"/>
      <c r="F27" s="170"/>
      <c r="G27" s="170"/>
    </row>
    <row r="28" spans="1:7" ht="12.75">
      <c r="A28" s="170"/>
      <c r="B28" s="170"/>
      <c r="C28" s="170"/>
      <c r="D28" s="170"/>
      <c r="E28" s="170"/>
      <c r="F28" s="170"/>
      <c r="G28" s="170"/>
    </row>
    <row r="29" spans="1:7" ht="12.75">
      <c r="A29" s="170"/>
      <c r="B29" s="170"/>
      <c r="C29" s="170"/>
      <c r="D29" s="170"/>
      <c r="E29" s="170"/>
      <c r="F29" s="170"/>
      <c r="G29" s="170"/>
    </row>
    <row r="30" spans="1:7" ht="12.75">
      <c r="A30" s="170"/>
      <c r="B30" s="170"/>
      <c r="C30" s="170"/>
      <c r="D30" s="170"/>
      <c r="E30" s="170"/>
      <c r="F30" s="170"/>
      <c r="G30" s="170"/>
    </row>
    <row r="31" spans="1:7" ht="12.75">
      <c r="A31" s="170"/>
      <c r="B31" s="170"/>
      <c r="C31" s="170"/>
      <c r="D31" s="170"/>
      <c r="E31" s="170"/>
      <c r="F31" s="170"/>
      <c r="G31" s="170"/>
    </row>
    <row r="32" spans="1:7" ht="12.75">
      <c r="A32" s="170"/>
      <c r="B32" s="170"/>
      <c r="C32" s="170"/>
      <c r="D32" s="170"/>
      <c r="E32" s="170"/>
      <c r="F32" s="170"/>
      <c r="G32" s="170"/>
    </row>
    <row r="33" s="170" customFormat="1" ht="12.75"/>
    <row r="34" s="170" customFormat="1" ht="12.75"/>
    <row r="35" s="170" customFormat="1" ht="12.75"/>
    <row r="36" s="170" customFormat="1" ht="12.75"/>
    <row r="37" s="170" customFormat="1" ht="12.75"/>
    <row r="38" s="170" customFormat="1" ht="12.75"/>
    <row r="39" s="170" customFormat="1" ht="12.75"/>
    <row r="40" s="170" customFormat="1" ht="12.75"/>
    <row r="41" s="170" customFormat="1" ht="12.75"/>
    <row r="42" s="170" customFormat="1" ht="12.75"/>
    <row r="43" s="170" customFormat="1" ht="12.75"/>
    <row r="44" s="170" customFormat="1" ht="12.75"/>
    <row r="45" s="170" customFormat="1" ht="12.75"/>
    <row r="46" s="170" customFormat="1" ht="12.75"/>
    <row r="47" s="170" customFormat="1" ht="12.75"/>
    <row r="48" s="170" customFormat="1" ht="12.75"/>
    <row r="49" s="170" customFormat="1" ht="12.75"/>
    <row r="50" s="170" customFormat="1" ht="12.75"/>
    <row r="51" s="170" customFormat="1" ht="12.75"/>
    <row r="52" s="170" customFormat="1" ht="12.75"/>
    <row r="53" s="170" customFormat="1" ht="12.75"/>
    <row r="54" s="170" customFormat="1" ht="12.75"/>
    <row r="55" s="170" customFormat="1" ht="12.75"/>
    <row r="56" s="170" customFormat="1" ht="12.75"/>
    <row r="57" s="170" customFormat="1" ht="12.75"/>
    <row r="58" s="170" customFormat="1" ht="12.75"/>
    <row r="59" s="170" customFormat="1" ht="12.75"/>
    <row r="60" s="170" customFormat="1" ht="12.75"/>
    <row r="61" s="170" customFormat="1" ht="12.75"/>
    <row r="62" s="170" customFormat="1" ht="12.75"/>
    <row r="63" s="170" customFormat="1" ht="12.75"/>
    <row r="64" s="170" customFormat="1" ht="12.75"/>
    <row r="65" s="170" customFormat="1" ht="12.75"/>
    <row r="66" s="170" customFormat="1" ht="12.75"/>
    <row r="67" s="170" customFormat="1" ht="12.75"/>
    <row r="68" s="170" customFormat="1" ht="12.75"/>
    <row r="69" s="170" customFormat="1" ht="12.75"/>
    <row r="70" s="170" customFormat="1" ht="12.75"/>
    <row r="71" s="170" customFormat="1" ht="12.75"/>
    <row r="72" s="170" customFormat="1" ht="12.75"/>
    <row r="73" s="170" customFormat="1" ht="12.75"/>
    <row r="74" s="170" customFormat="1" ht="12.75"/>
    <row r="75" s="170" customFormat="1" ht="12.75"/>
    <row r="76" s="170" customFormat="1" ht="12.75"/>
    <row r="77" s="170" customFormat="1" ht="12.75"/>
    <row r="78" s="170" customFormat="1" ht="12.75"/>
    <row r="79" s="170" customFormat="1" ht="12.75"/>
    <row r="80" s="170" customFormat="1" ht="12.75"/>
    <row r="81" s="170" customFormat="1" ht="12.75"/>
    <row r="82" s="170" customFormat="1" ht="12.75"/>
    <row r="83" s="170" customFormat="1" ht="12.75"/>
    <row r="84" s="170" customFormat="1" ht="12.75"/>
    <row r="85" s="170" customFormat="1" ht="12.75"/>
    <row r="86" s="170" customFormat="1" ht="12.75"/>
    <row r="87" s="170" customFormat="1" ht="12.75"/>
    <row r="88" s="170" customFormat="1" ht="12.75"/>
    <row r="89" s="170" customFormat="1" ht="12.75"/>
    <row r="90" s="170" customFormat="1" ht="12.75"/>
    <row r="91" s="170" customFormat="1" ht="12.75"/>
    <row r="92" s="170" customFormat="1" ht="12.75"/>
    <row r="93" s="170" customFormat="1" ht="12.75"/>
    <row r="94" s="170" customFormat="1" ht="12.75"/>
    <row r="95" s="170" customFormat="1" ht="12.75"/>
    <row r="96" s="170" customFormat="1" ht="12.75"/>
    <row r="97" s="170" customFormat="1" ht="12.75"/>
    <row r="98" s="170" customFormat="1" ht="12.75"/>
    <row r="99" s="170" customFormat="1" ht="12.75"/>
    <row r="100" s="170" customFormat="1" ht="12.75"/>
    <row r="101" s="170" customFormat="1" ht="12.75"/>
    <row r="102" s="170" customFormat="1" ht="12.75"/>
    <row r="103" s="170" customFormat="1" ht="12.75"/>
    <row r="104" s="170" customFormat="1" ht="12.75"/>
    <row r="105" s="170" customFormat="1" ht="12.75"/>
    <row r="106" s="170" customFormat="1" ht="12.75"/>
    <row r="107" s="170" customFormat="1" ht="12.75"/>
    <row r="108" s="170" customFormat="1" ht="12.75"/>
    <row r="109" s="170" customFormat="1" ht="12.75"/>
    <row r="110" s="170" customFormat="1" ht="12.75"/>
    <row r="111" s="170" customFormat="1" ht="12.75"/>
    <row r="112" s="170" customFormat="1" ht="12.75"/>
    <row r="113" s="170" customFormat="1" ht="12.75"/>
    <row r="114" s="170" customFormat="1" ht="12.75"/>
    <row r="115" s="170" customFormat="1" ht="12.75"/>
    <row r="116" s="170" customFormat="1" ht="12.75"/>
    <row r="117" s="170" customFormat="1" ht="12.75"/>
  </sheetData>
  <sheetProtection password="EF65" sheet="1" objects="1" scenarios="1"/>
  <mergeCells count="28">
    <mergeCell ref="A1:G1"/>
    <mergeCell ref="A2:G2"/>
    <mergeCell ref="A3:C3"/>
    <mergeCell ref="E3:F3"/>
    <mergeCell ref="B10:E10"/>
    <mergeCell ref="B16:E16"/>
    <mergeCell ref="A12:G12"/>
    <mergeCell ref="A13:G13"/>
    <mergeCell ref="A14:E15"/>
    <mergeCell ref="F14:G14"/>
    <mergeCell ref="B18:E18"/>
    <mergeCell ref="B20:E20"/>
    <mergeCell ref="B21:E21"/>
    <mergeCell ref="B19:E19"/>
    <mergeCell ref="A26:G26"/>
    <mergeCell ref="A5:G5"/>
    <mergeCell ref="A4:C4"/>
    <mergeCell ref="E4:F4"/>
    <mergeCell ref="A6:E7"/>
    <mergeCell ref="F6:G6"/>
    <mergeCell ref="B8:E8"/>
    <mergeCell ref="B9:E9"/>
    <mergeCell ref="B11:E11"/>
    <mergeCell ref="B17:E17"/>
    <mergeCell ref="A23:G23"/>
    <mergeCell ref="B24:E24"/>
    <mergeCell ref="A25:G25"/>
    <mergeCell ref="B22:E22"/>
  </mergeCells>
  <printOptions horizontalCentered="1" verticalCentered="1"/>
  <pageMargins left="0.3937007874015748" right="0.3937007874015748" top="0.5905511811023623" bottom="0.5905511811023623" header="0.5118110236220472" footer="0.5118110236220472"/>
  <pageSetup fitToHeight="1" fitToWidth="1" horizontalDpi="300" verticalDpi="300" orientation="portrait" paperSize="9" r:id="rId1"/>
</worksheet>
</file>

<file path=xl/worksheets/sheet16.xml><?xml version="1.0" encoding="utf-8"?>
<worksheet xmlns="http://schemas.openxmlformats.org/spreadsheetml/2006/main" xmlns:r="http://schemas.openxmlformats.org/officeDocument/2006/relationships">
  <dimension ref="A1:BO35"/>
  <sheetViews>
    <sheetView workbookViewId="0" topLeftCell="A1">
      <selection activeCell="A1" sqref="A1:B1"/>
    </sheetView>
  </sheetViews>
  <sheetFormatPr defaultColWidth="9.140625" defaultRowHeight="12.75"/>
  <cols>
    <col min="1" max="1" width="6.7109375" style="0" customWidth="1"/>
    <col min="2" max="2" width="88.7109375" style="0" customWidth="1"/>
    <col min="3" max="67" width="9.140625" style="170" customWidth="1"/>
  </cols>
  <sheetData>
    <row r="1" spans="1:67" s="212" customFormat="1" ht="19.5" customHeight="1">
      <c r="A1" s="904" t="s">
        <v>242</v>
      </c>
      <c r="B1" s="905"/>
      <c r="C1" s="245"/>
      <c r="D1" s="245"/>
      <c r="E1" s="245"/>
      <c r="F1" s="245"/>
      <c r="G1" s="245"/>
      <c r="H1" s="245"/>
      <c r="I1" s="245"/>
      <c r="J1" s="245"/>
      <c r="K1" s="245"/>
      <c r="L1" s="245"/>
      <c r="M1" s="245"/>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row>
    <row r="2" spans="1:2" ht="9.75" customHeight="1">
      <c r="A2" s="897" t="s">
        <v>301</v>
      </c>
      <c r="B2" s="898"/>
    </row>
    <row r="3" spans="1:2" ht="9.75" customHeight="1">
      <c r="A3" s="897" t="s">
        <v>302</v>
      </c>
      <c r="B3" s="898"/>
    </row>
    <row r="4" spans="1:2" ht="19.5" customHeight="1">
      <c r="A4" s="897" t="s">
        <v>343</v>
      </c>
      <c r="B4" s="898"/>
    </row>
    <row r="5" spans="1:2" ht="19.5" customHeight="1">
      <c r="A5" s="897" t="s">
        <v>344</v>
      </c>
      <c r="B5" s="898"/>
    </row>
    <row r="6" spans="1:2" ht="9.75" customHeight="1">
      <c r="A6" s="897" t="s">
        <v>452</v>
      </c>
      <c r="B6" s="898"/>
    </row>
    <row r="7" spans="1:2" ht="9.75" customHeight="1">
      <c r="A7" s="897" t="s">
        <v>346</v>
      </c>
      <c r="B7" s="898"/>
    </row>
    <row r="8" spans="1:2" ht="39.75" customHeight="1">
      <c r="A8" s="906" t="s">
        <v>345</v>
      </c>
      <c r="B8" s="906"/>
    </row>
    <row r="9" spans="1:2" ht="9.75" customHeight="1">
      <c r="A9" s="907" t="s">
        <v>349</v>
      </c>
      <c r="B9" s="898"/>
    </row>
    <row r="10" spans="1:2" ht="9.75" customHeight="1">
      <c r="A10" s="897" t="s">
        <v>350</v>
      </c>
      <c r="B10" s="898"/>
    </row>
    <row r="11" spans="1:2" ht="9.75" customHeight="1">
      <c r="A11" s="897" t="s">
        <v>348</v>
      </c>
      <c r="B11" s="898"/>
    </row>
    <row r="12" spans="1:2" ht="9.75" customHeight="1">
      <c r="A12" s="897" t="s">
        <v>347</v>
      </c>
      <c r="B12" s="898"/>
    </row>
    <row r="13" spans="1:2" ht="19.5" customHeight="1">
      <c r="A13" s="902" t="s">
        <v>351</v>
      </c>
      <c r="B13" s="908"/>
    </row>
    <row r="14" spans="1:2" ht="30" customHeight="1">
      <c r="A14" s="897" t="s">
        <v>352</v>
      </c>
      <c r="B14" s="898"/>
    </row>
    <row r="15" spans="1:2" ht="19.5" customHeight="1">
      <c r="A15" s="897" t="s">
        <v>353</v>
      </c>
      <c r="B15" s="898"/>
    </row>
    <row r="16" spans="1:2" ht="30" customHeight="1">
      <c r="A16" s="250" t="s">
        <v>354</v>
      </c>
      <c r="B16" s="251" t="s">
        <v>355</v>
      </c>
    </row>
    <row r="17" spans="1:2" ht="30" customHeight="1">
      <c r="A17" s="250" t="s">
        <v>243</v>
      </c>
      <c r="B17" s="238" t="s">
        <v>356</v>
      </c>
    </row>
    <row r="18" spans="1:2" ht="48.75">
      <c r="A18" s="250" t="s">
        <v>244</v>
      </c>
      <c r="B18" s="238" t="s">
        <v>357</v>
      </c>
    </row>
    <row r="19" spans="1:2" ht="28.5">
      <c r="A19" s="250" t="s">
        <v>245</v>
      </c>
      <c r="B19" s="238" t="s">
        <v>79</v>
      </c>
    </row>
    <row r="20" spans="1:2" ht="48">
      <c r="A20" s="250" t="s">
        <v>246</v>
      </c>
      <c r="B20" s="238" t="s">
        <v>297</v>
      </c>
    </row>
    <row r="21" spans="1:2" ht="48.75">
      <c r="A21" s="250" t="s">
        <v>247</v>
      </c>
      <c r="B21" s="238" t="s">
        <v>298</v>
      </c>
    </row>
    <row r="22" spans="1:2" ht="29.25">
      <c r="A22" s="250" t="s">
        <v>248</v>
      </c>
      <c r="B22" s="238" t="s">
        <v>358</v>
      </c>
    </row>
    <row r="23" spans="1:2" ht="18.75">
      <c r="A23" s="250" t="s">
        <v>249</v>
      </c>
      <c r="B23" s="238" t="s">
        <v>359</v>
      </c>
    </row>
    <row r="24" spans="1:2" ht="19.5">
      <c r="A24" s="250" t="s">
        <v>250</v>
      </c>
      <c r="B24" s="238" t="s">
        <v>104</v>
      </c>
    </row>
    <row r="25" spans="1:2" ht="19.5">
      <c r="A25" s="250" t="s">
        <v>251</v>
      </c>
      <c r="B25" s="238" t="s">
        <v>53</v>
      </c>
    </row>
    <row r="26" spans="1:2" ht="15" customHeight="1">
      <c r="A26" s="902" t="s">
        <v>252</v>
      </c>
      <c r="B26" s="903"/>
    </row>
    <row r="27" spans="1:2" ht="49.5" customHeight="1">
      <c r="A27" s="897" t="s">
        <v>604</v>
      </c>
      <c r="B27" s="898"/>
    </row>
    <row r="28" spans="1:2" ht="19.5" customHeight="1">
      <c r="A28" s="897" t="s">
        <v>605</v>
      </c>
      <c r="B28" s="898"/>
    </row>
    <row r="29" spans="1:67" s="212" customFormat="1" ht="15" customHeight="1">
      <c r="A29" s="899" t="s">
        <v>606</v>
      </c>
      <c r="B29" s="900"/>
      <c r="C29" s="245"/>
      <c r="D29" s="245"/>
      <c r="E29" s="245"/>
      <c r="F29" s="245"/>
      <c r="G29" s="245"/>
      <c r="H29" s="245"/>
      <c r="I29" s="245"/>
      <c r="J29" s="245"/>
      <c r="K29" s="245"/>
      <c r="L29" s="245"/>
      <c r="M29" s="245"/>
      <c r="N29" s="245"/>
      <c r="O29" s="245"/>
      <c r="P29" s="245"/>
      <c r="Q29" s="245"/>
      <c r="R29" s="245"/>
      <c r="S29" s="245"/>
      <c r="T29" s="245"/>
      <c r="U29" s="245"/>
      <c r="V29" s="245"/>
      <c r="W29" s="245"/>
      <c r="X29" s="245"/>
      <c r="Y29" s="245"/>
      <c r="Z29" s="245"/>
      <c r="AA29" s="245"/>
      <c r="AB29" s="245"/>
      <c r="AC29" s="245"/>
      <c r="AD29" s="245"/>
      <c r="AE29" s="245"/>
      <c r="AF29" s="245"/>
      <c r="AG29" s="245"/>
      <c r="AH29" s="245"/>
      <c r="AI29" s="245"/>
      <c r="AJ29" s="245"/>
      <c r="AK29" s="245"/>
      <c r="AL29" s="245"/>
      <c r="AM29" s="245"/>
      <c r="AN29" s="245"/>
      <c r="AO29" s="245"/>
      <c r="AP29" s="245"/>
      <c r="AQ29" s="245"/>
      <c r="AR29" s="245"/>
      <c r="AS29" s="245"/>
      <c r="AT29" s="245"/>
      <c r="AU29" s="245"/>
      <c r="AV29" s="245"/>
      <c r="AW29" s="245"/>
      <c r="AX29" s="245"/>
      <c r="AY29" s="245"/>
      <c r="AZ29" s="245"/>
      <c r="BA29" s="245"/>
      <c r="BB29" s="245"/>
      <c r="BC29" s="245"/>
      <c r="BD29" s="245"/>
      <c r="BE29" s="245"/>
      <c r="BF29" s="245"/>
      <c r="BG29" s="245"/>
      <c r="BH29" s="245"/>
      <c r="BI29" s="245"/>
      <c r="BJ29" s="245"/>
      <c r="BK29" s="245"/>
      <c r="BL29" s="245"/>
      <c r="BM29" s="245"/>
      <c r="BN29" s="245"/>
      <c r="BO29" s="245"/>
    </row>
    <row r="30" spans="1:67" s="243" customFormat="1" ht="19.5" customHeight="1">
      <c r="A30" s="897" t="s">
        <v>607</v>
      </c>
      <c r="B30" s="898"/>
      <c r="C30" s="242"/>
      <c r="D30" s="242"/>
      <c r="E30" s="242"/>
      <c r="F30" s="242"/>
      <c r="G30" s="242"/>
      <c r="H30" s="242"/>
      <c r="I30" s="242"/>
      <c r="J30" s="242"/>
      <c r="K30" s="242"/>
      <c r="L30" s="242"/>
      <c r="M30" s="242"/>
      <c r="N30" s="242"/>
      <c r="O30" s="242"/>
      <c r="P30" s="242"/>
      <c r="Q30" s="242"/>
      <c r="R30" s="242"/>
      <c r="S30" s="242"/>
      <c r="T30" s="242"/>
      <c r="U30" s="242"/>
      <c r="V30" s="242"/>
      <c r="W30" s="242"/>
      <c r="X30" s="242"/>
      <c r="Y30" s="242"/>
      <c r="Z30" s="242"/>
      <c r="AA30" s="242"/>
      <c r="AB30" s="242"/>
      <c r="AC30" s="242"/>
      <c r="AD30" s="242"/>
      <c r="AE30" s="242"/>
      <c r="AF30" s="242"/>
      <c r="AG30" s="242"/>
      <c r="AH30" s="242"/>
      <c r="AI30" s="242"/>
      <c r="AJ30" s="242"/>
      <c r="AK30" s="242"/>
      <c r="AL30" s="242"/>
      <c r="AM30" s="242"/>
      <c r="AN30" s="242"/>
      <c r="AO30" s="242"/>
      <c r="AP30" s="242"/>
      <c r="AQ30" s="242"/>
      <c r="AR30" s="242"/>
      <c r="AS30" s="242"/>
      <c r="AT30" s="242"/>
      <c r="AU30" s="242"/>
      <c r="AV30" s="242"/>
      <c r="AW30" s="242"/>
      <c r="AX30" s="242"/>
      <c r="AY30" s="242"/>
      <c r="AZ30" s="242"/>
      <c r="BA30" s="242"/>
      <c r="BB30" s="242"/>
      <c r="BC30" s="242"/>
      <c r="BD30" s="242"/>
      <c r="BE30" s="242"/>
      <c r="BF30" s="242"/>
      <c r="BG30" s="242"/>
      <c r="BH30" s="242"/>
      <c r="BI30" s="242"/>
      <c r="BJ30" s="242"/>
      <c r="BK30" s="242"/>
      <c r="BL30" s="242"/>
      <c r="BM30" s="242"/>
      <c r="BN30" s="242"/>
      <c r="BO30" s="242"/>
    </row>
    <row r="31" spans="1:67" s="243" customFormat="1" ht="19.5" customHeight="1">
      <c r="A31" s="250" t="s">
        <v>608</v>
      </c>
      <c r="B31" s="238" t="s">
        <v>54</v>
      </c>
      <c r="C31" s="242"/>
      <c r="D31" s="242"/>
      <c r="E31" s="242"/>
      <c r="F31" s="242"/>
      <c r="G31" s="242"/>
      <c r="H31" s="242"/>
      <c r="I31" s="242"/>
      <c r="J31" s="242"/>
      <c r="K31" s="242"/>
      <c r="L31" s="242"/>
      <c r="M31" s="242"/>
      <c r="N31" s="242"/>
      <c r="O31" s="242"/>
      <c r="P31" s="242"/>
      <c r="Q31" s="242"/>
      <c r="R31" s="242"/>
      <c r="S31" s="242"/>
      <c r="T31" s="242"/>
      <c r="U31" s="242"/>
      <c r="V31" s="242"/>
      <c r="W31" s="242"/>
      <c r="X31" s="242"/>
      <c r="Y31" s="242"/>
      <c r="Z31" s="242"/>
      <c r="AA31" s="242"/>
      <c r="AB31" s="242"/>
      <c r="AC31" s="242"/>
      <c r="AD31" s="242"/>
      <c r="AE31" s="242"/>
      <c r="AF31" s="242"/>
      <c r="AG31" s="242"/>
      <c r="AH31" s="242"/>
      <c r="AI31" s="242"/>
      <c r="AJ31" s="242"/>
      <c r="AK31" s="242"/>
      <c r="AL31" s="242"/>
      <c r="AM31" s="242"/>
      <c r="AN31" s="242"/>
      <c r="AO31" s="242"/>
      <c r="AP31" s="242"/>
      <c r="AQ31" s="242"/>
      <c r="AR31" s="242"/>
      <c r="AS31" s="242"/>
      <c r="AT31" s="242"/>
      <c r="AU31" s="242"/>
      <c r="AV31" s="242"/>
      <c r="AW31" s="242"/>
      <c r="AX31" s="242"/>
      <c r="AY31" s="242"/>
      <c r="AZ31" s="242"/>
      <c r="BA31" s="242"/>
      <c r="BB31" s="242"/>
      <c r="BC31" s="242"/>
      <c r="BD31" s="242"/>
      <c r="BE31" s="242"/>
      <c r="BF31" s="242"/>
      <c r="BG31" s="242"/>
      <c r="BH31" s="242"/>
      <c r="BI31" s="242"/>
      <c r="BJ31" s="242"/>
      <c r="BK31" s="242"/>
      <c r="BL31" s="242"/>
      <c r="BM31" s="242"/>
      <c r="BN31" s="242"/>
      <c r="BO31" s="242"/>
    </row>
    <row r="32" spans="1:67" s="243" customFormat="1" ht="39.75" customHeight="1">
      <c r="A32" s="250" t="s">
        <v>609</v>
      </c>
      <c r="B32" s="238" t="s">
        <v>55</v>
      </c>
      <c r="C32" s="242"/>
      <c r="D32" s="242"/>
      <c r="E32" s="242"/>
      <c r="F32" s="242"/>
      <c r="G32" s="242"/>
      <c r="H32" s="242"/>
      <c r="I32" s="242"/>
      <c r="J32" s="242"/>
      <c r="K32" s="242"/>
      <c r="L32" s="242"/>
      <c r="M32" s="242"/>
      <c r="N32" s="242"/>
      <c r="O32" s="242"/>
      <c r="P32" s="242"/>
      <c r="Q32" s="242"/>
      <c r="R32" s="242"/>
      <c r="S32" s="242"/>
      <c r="T32" s="242"/>
      <c r="U32" s="242"/>
      <c r="V32" s="242"/>
      <c r="W32" s="242"/>
      <c r="X32" s="242"/>
      <c r="Y32" s="242"/>
      <c r="Z32" s="242"/>
      <c r="AA32" s="242"/>
      <c r="AB32" s="242"/>
      <c r="AC32" s="242"/>
      <c r="AD32" s="242"/>
      <c r="AE32" s="242"/>
      <c r="AF32" s="242"/>
      <c r="AG32" s="242"/>
      <c r="AH32" s="242"/>
      <c r="AI32" s="242"/>
      <c r="AJ32" s="242"/>
      <c r="AK32" s="242"/>
      <c r="AL32" s="242"/>
      <c r="AM32" s="242"/>
      <c r="AN32" s="242"/>
      <c r="AO32" s="242"/>
      <c r="AP32" s="242"/>
      <c r="AQ32" s="242"/>
      <c r="AR32" s="242"/>
      <c r="AS32" s="242"/>
      <c r="AT32" s="242"/>
      <c r="AU32" s="242"/>
      <c r="AV32" s="242"/>
      <c r="AW32" s="242"/>
      <c r="AX32" s="242"/>
      <c r="AY32" s="242"/>
      <c r="AZ32" s="242"/>
      <c r="BA32" s="242"/>
      <c r="BB32" s="242"/>
      <c r="BC32" s="242"/>
      <c r="BD32" s="242"/>
      <c r="BE32" s="242"/>
      <c r="BF32" s="242"/>
      <c r="BG32" s="242"/>
      <c r="BH32" s="242"/>
      <c r="BI32" s="242"/>
      <c r="BJ32" s="242"/>
      <c r="BK32" s="242"/>
      <c r="BL32" s="242"/>
      <c r="BM32" s="242"/>
      <c r="BN32" s="242"/>
      <c r="BO32" s="242"/>
    </row>
    <row r="33" spans="1:67" s="243" customFormat="1" ht="19.5" customHeight="1">
      <c r="A33" s="250" t="s">
        <v>488</v>
      </c>
      <c r="B33" s="238" t="s">
        <v>303</v>
      </c>
      <c r="C33" s="242"/>
      <c r="D33" s="242"/>
      <c r="E33" s="242"/>
      <c r="F33" s="242"/>
      <c r="G33" s="242"/>
      <c r="H33" s="242"/>
      <c r="I33" s="242"/>
      <c r="J33" s="242"/>
      <c r="K33" s="242"/>
      <c r="L33" s="242"/>
      <c r="M33" s="242"/>
      <c r="N33" s="242"/>
      <c r="O33" s="242"/>
      <c r="P33" s="242"/>
      <c r="Q33" s="242"/>
      <c r="R33" s="242"/>
      <c r="S33" s="242"/>
      <c r="T33" s="242"/>
      <c r="U33" s="242"/>
      <c r="V33" s="242"/>
      <c r="W33" s="242"/>
      <c r="X33" s="242"/>
      <c r="Y33" s="242"/>
      <c r="Z33" s="242"/>
      <c r="AA33" s="242"/>
      <c r="AB33" s="242"/>
      <c r="AC33" s="242"/>
      <c r="AD33" s="242"/>
      <c r="AE33" s="242"/>
      <c r="AF33" s="242"/>
      <c r="AG33" s="242"/>
      <c r="AH33" s="242"/>
      <c r="AI33" s="242"/>
      <c r="AJ33" s="242"/>
      <c r="AK33" s="242"/>
      <c r="AL33" s="242"/>
      <c r="AM33" s="242"/>
      <c r="AN33" s="242"/>
      <c r="AO33" s="242"/>
      <c r="AP33" s="242"/>
      <c r="AQ33" s="242"/>
      <c r="AR33" s="242"/>
      <c r="AS33" s="242"/>
      <c r="AT33" s="242"/>
      <c r="AU33" s="242"/>
      <c r="AV33" s="242"/>
      <c r="AW33" s="242"/>
      <c r="AX33" s="242"/>
      <c r="AY33" s="242"/>
      <c r="AZ33" s="242"/>
      <c r="BA33" s="242"/>
      <c r="BB33" s="242"/>
      <c r="BC33" s="242"/>
      <c r="BD33" s="242"/>
      <c r="BE33" s="242"/>
      <c r="BF33" s="242"/>
      <c r="BG33" s="242"/>
      <c r="BH33" s="242"/>
      <c r="BI33" s="242"/>
      <c r="BJ33" s="242"/>
      <c r="BK33" s="242"/>
      <c r="BL33" s="242"/>
      <c r="BM33" s="242"/>
      <c r="BN33" s="242"/>
      <c r="BO33" s="242"/>
    </row>
    <row r="34" spans="1:67" s="243" customFormat="1" ht="19.5" customHeight="1">
      <c r="A34" s="250" t="s">
        <v>489</v>
      </c>
      <c r="B34" s="238" t="s">
        <v>304</v>
      </c>
      <c r="C34" s="242"/>
      <c r="D34" s="242"/>
      <c r="E34" s="242"/>
      <c r="F34" s="242"/>
      <c r="G34" s="242"/>
      <c r="H34" s="242"/>
      <c r="I34" s="242"/>
      <c r="J34" s="242"/>
      <c r="K34" s="242"/>
      <c r="L34" s="242"/>
      <c r="M34" s="242"/>
      <c r="N34" s="242"/>
      <c r="O34" s="242"/>
      <c r="P34" s="242"/>
      <c r="Q34" s="242"/>
      <c r="R34" s="242"/>
      <c r="S34" s="242"/>
      <c r="T34" s="242"/>
      <c r="U34" s="242"/>
      <c r="V34" s="242"/>
      <c r="W34" s="242"/>
      <c r="X34" s="242"/>
      <c r="Y34" s="242"/>
      <c r="Z34" s="242"/>
      <c r="AA34" s="242"/>
      <c r="AB34" s="242"/>
      <c r="AC34" s="242"/>
      <c r="AD34" s="242"/>
      <c r="AE34" s="242"/>
      <c r="AF34" s="242"/>
      <c r="AG34" s="242"/>
      <c r="AH34" s="242"/>
      <c r="AI34" s="242"/>
      <c r="AJ34" s="242"/>
      <c r="AK34" s="242"/>
      <c r="AL34" s="242"/>
      <c r="AM34" s="242"/>
      <c r="AN34" s="242"/>
      <c r="AO34" s="242"/>
      <c r="AP34" s="242"/>
      <c r="AQ34" s="242"/>
      <c r="AR34" s="242"/>
      <c r="AS34" s="242"/>
      <c r="AT34" s="242"/>
      <c r="AU34" s="242"/>
      <c r="AV34" s="242"/>
      <c r="AW34" s="242"/>
      <c r="AX34" s="242"/>
      <c r="AY34" s="242"/>
      <c r="AZ34" s="242"/>
      <c r="BA34" s="242"/>
      <c r="BB34" s="242"/>
      <c r="BC34" s="242"/>
      <c r="BD34" s="242"/>
      <c r="BE34" s="242"/>
      <c r="BF34" s="242"/>
      <c r="BG34" s="242"/>
      <c r="BH34" s="242"/>
      <c r="BI34" s="242"/>
      <c r="BJ34" s="242"/>
      <c r="BK34" s="242"/>
      <c r="BL34" s="242"/>
      <c r="BM34" s="242"/>
      <c r="BN34" s="242"/>
      <c r="BO34" s="242"/>
    </row>
    <row r="35" spans="1:2" ht="12.75">
      <c r="A35" s="901" t="s">
        <v>504</v>
      </c>
      <c r="B35" s="901"/>
    </row>
    <row r="36" s="170" customFormat="1" ht="15.75" customHeight="1"/>
    <row r="37" s="170" customFormat="1" ht="12.75"/>
    <row r="38" s="170" customFormat="1" ht="12.75"/>
    <row r="39" s="170" customFormat="1" ht="12.75"/>
    <row r="40" s="170" customFormat="1" ht="12.75"/>
    <row r="41" s="170" customFormat="1" ht="12.75"/>
    <row r="42" s="170" customFormat="1" ht="12.75"/>
    <row r="43" s="170" customFormat="1" ht="12.75"/>
    <row r="44" s="170" customFormat="1" ht="12.75"/>
    <row r="45" s="170" customFormat="1" ht="12.75"/>
    <row r="46" s="170" customFormat="1" ht="12.75"/>
    <row r="47" s="170" customFormat="1" ht="12.75"/>
    <row r="48" s="170" customFormat="1" ht="12.75"/>
    <row r="49" s="170" customFormat="1" ht="12.75"/>
    <row r="50" s="170" customFormat="1" ht="12.75"/>
    <row r="51" s="170" customFormat="1" ht="12.75"/>
    <row r="52" s="170" customFormat="1" ht="12.75"/>
    <row r="53" s="170" customFormat="1" ht="12.75"/>
    <row r="54" s="170" customFormat="1" ht="12.75"/>
    <row r="55" s="170" customFormat="1" ht="12.75"/>
    <row r="56" s="170" customFormat="1" ht="12.75"/>
    <row r="57" s="170" customFormat="1" ht="12.75"/>
    <row r="58" s="170" customFormat="1" ht="12.75"/>
    <row r="59" s="170" customFormat="1" ht="12.75"/>
    <row r="60" s="170" customFormat="1" ht="12.75"/>
    <row r="61" s="170" customFormat="1" ht="12.75"/>
    <row r="62" s="170" customFormat="1" ht="12.75"/>
    <row r="63" s="170" customFormat="1" ht="12.75"/>
    <row r="64" s="170" customFormat="1" ht="12.75"/>
    <row r="65" s="170" customFormat="1" ht="12.75"/>
    <row r="66" s="170" customFormat="1" ht="12.75"/>
    <row r="67" s="170" customFormat="1" ht="12.75"/>
    <row r="68" s="170" customFormat="1" ht="12.75"/>
    <row r="69" s="170" customFormat="1" ht="12.75"/>
    <row r="70" s="170" customFormat="1" ht="12.75"/>
    <row r="71" s="170" customFormat="1" ht="12.75"/>
    <row r="72" s="170" customFormat="1" ht="12.75"/>
    <row r="73" s="170" customFormat="1" ht="12.75"/>
    <row r="74" s="170" customFormat="1" ht="12.75"/>
    <row r="75" s="170" customFormat="1" ht="12.75"/>
    <row r="76" s="170" customFormat="1" ht="12.75"/>
    <row r="77" s="170" customFormat="1" ht="12.75"/>
    <row r="78" s="170" customFormat="1" ht="12.75"/>
    <row r="79" s="170" customFormat="1" ht="12.75"/>
    <row r="80" s="170" customFormat="1" ht="12.75"/>
    <row r="81" s="170" customFormat="1" ht="12.75"/>
    <row r="82" s="170" customFormat="1" ht="12.75"/>
    <row r="83" s="170" customFormat="1" ht="12.75"/>
    <row r="84" s="170" customFormat="1" ht="12.75"/>
    <row r="85" s="170" customFormat="1" ht="12.75"/>
    <row r="86" s="170" customFormat="1" ht="12.75"/>
    <row r="87" s="170" customFormat="1" ht="12.75"/>
    <row r="88" s="170" customFormat="1" ht="12.75"/>
    <row r="89" s="170" customFormat="1" ht="12.75"/>
    <row r="90" s="170" customFormat="1" ht="12.75"/>
    <row r="91" s="170" customFormat="1" ht="12.75"/>
    <row r="92" s="170" customFormat="1" ht="12.75"/>
    <row r="93" s="170" customFormat="1" ht="12.75"/>
    <row r="94" s="170" customFormat="1" ht="12.75"/>
    <row r="95" s="170" customFormat="1" ht="12.75"/>
    <row r="96" s="170" customFormat="1" ht="12.75"/>
    <row r="97" s="170" customFormat="1" ht="12.75"/>
    <row r="98" s="170" customFormat="1" ht="12.75"/>
    <row r="99" s="170" customFormat="1" ht="12.75"/>
    <row r="100" s="170" customFormat="1" ht="12.75"/>
    <row r="101" s="170" customFormat="1" ht="12.75"/>
    <row r="102" s="170" customFormat="1" ht="12.75"/>
    <row r="103" s="170" customFormat="1" ht="12.75"/>
    <row r="104" s="170" customFormat="1" ht="12.75"/>
    <row r="105" s="170" customFormat="1" ht="12.75"/>
    <row r="106" s="170" customFormat="1" ht="12.75"/>
    <row r="107" s="170" customFormat="1" ht="12.75"/>
    <row r="108" s="170" customFormat="1" ht="12.75"/>
    <row r="109" s="170" customFormat="1" ht="12.75"/>
    <row r="110" s="170" customFormat="1" ht="12.75"/>
    <row r="111" s="170" customFormat="1" ht="12.75"/>
    <row r="112" s="170" customFormat="1" ht="12.75"/>
    <row r="113" s="170" customFormat="1" ht="12.75"/>
    <row r="114" s="170" customFormat="1" ht="12.75"/>
    <row r="115" s="170" customFormat="1" ht="12.75"/>
    <row r="116" s="170" customFormat="1" ht="12.75"/>
    <row r="117" s="170" customFormat="1" ht="12.75"/>
    <row r="118" s="170" customFormat="1" ht="12.75"/>
    <row r="119" s="170" customFormat="1" ht="12.75"/>
    <row r="120" s="170" customFormat="1" ht="12.75"/>
    <row r="121" s="170" customFormat="1" ht="12.75"/>
    <row r="122" s="170" customFormat="1" ht="12.75"/>
    <row r="123" s="170" customFormat="1" ht="12.75"/>
    <row r="124" s="170" customFormat="1" ht="12.75"/>
    <row r="125" s="170" customFormat="1" ht="12.75"/>
    <row r="126" s="170" customFormat="1" ht="12.75"/>
    <row r="127" s="170" customFormat="1" ht="12.75"/>
    <row r="128" s="170" customFormat="1" ht="12.75"/>
    <row r="129" s="170" customFormat="1" ht="12.75"/>
    <row r="130" s="170" customFormat="1" ht="12.75"/>
    <row r="131" s="170" customFormat="1" ht="12.75"/>
    <row r="132" s="170" customFormat="1" ht="12.75"/>
    <row r="133" s="170" customFormat="1" ht="12.75"/>
    <row r="134" s="170" customFormat="1" ht="12.75"/>
    <row r="135" s="170" customFormat="1" ht="12.75"/>
    <row r="136" s="170" customFormat="1" ht="12.75"/>
    <row r="137" s="170" customFormat="1" ht="12.75"/>
    <row r="138" s="170" customFormat="1" ht="12.75"/>
    <row r="139" s="170" customFormat="1" ht="12.75"/>
    <row r="140" s="170" customFormat="1" ht="12.75"/>
    <row r="141" s="170" customFormat="1" ht="12.75"/>
    <row r="142" s="170" customFormat="1" ht="12.75"/>
  </sheetData>
  <sheetProtection password="EF65" sheet="1" objects="1" scenarios="1"/>
  <mergeCells count="21">
    <mergeCell ref="A1:B1"/>
    <mergeCell ref="A8:B8"/>
    <mergeCell ref="A9:B9"/>
    <mergeCell ref="A15:B15"/>
    <mergeCell ref="A11:B11"/>
    <mergeCell ref="A12:B12"/>
    <mergeCell ref="A13:B13"/>
    <mergeCell ref="A14:B14"/>
    <mergeCell ref="A6:B6"/>
    <mergeCell ref="A7:B7"/>
    <mergeCell ref="A29:B29"/>
    <mergeCell ref="A30:B30"/>
    <mergeCell ref="A35:B35"/>
    <mergeCell ref="A26:B26"/>
    <mergeCell ref="A27:B27"/>
    <mergeCell ref="A28:B28"/>
    <mergeCell ref="A10:B10"/>
    <mergeCell ref="A2:B2"/>
    <mergeCell ref="A3:B3"/>
    <mergeCell ref="A4:B4"/>
    <mergeCell ref="A5:B5"/>
  </mergeCells>
  <printOptions horizontalCentered="1" verticalCentered="1"/>
  <pageMargins left="0.3937007874015748" right="0.3937007874015748" top="0.3937007874015748" bottom="0.3937007874015748" header="0.5118110236220472" footer="0.5118110236220472"/>
  <pageSetup horizontalDpi="300" verticalDpi="300" orientation="portrait" paperSize="9" r:id="rId1"/>
</worksheet>
</file>

<file path=xl/worksheets/sheet17.xml><?xml version="1.0" encoding="utf-8"?>
<worksheet xmlns="http://schemas.openxmlformats.org/spreadsheetml/2006/main" xmlns:r="http://schemas.openxmlformats.org/officeDocument/2006/relationships">
  <dimension ref="A1:CM64"/>
  <sheetViews>
    <sheetView workbookViewId="0" topLeftCell="A1">
      <selection activeCell="A1" sqref="A1"/>
    </sheetView>
  </sheetViews>
  <sheetFormatPr defaultColWidth="9.140625" defaultRowHeight="12.75"/>
  <cols>
    <col min="1" max="1" width="6.7109375" style="0" customWidth="1"/>
    <col min="2" max="4" width="16.7109375" style="0" customWidth="1"/>
    <col min="5" max="9" width="8.7109375" style="0" customWidth="1"/>
    <col min="10" max="91" width="9.140625" style="170" customWidth="1"/>
  </cols>
  <sheetData>
    <row r="1" spans="1:9" ht="19.5" customHeight="1">
      <c r="A1" s="250" t="s">
        <v>490</v>
      </c>
      <c r="B1" s="907" t="s">
        <v>437</v>
      </c>
      <c r="C1" s="918"/>
      <c r="D1" s="918"/>
      <c r="E1" s="918"/>
      <c r="F1" s="918"/>
      <c r="G1" s="918"/>
      <c r="H1" s="918"/>
      <c r="I1" s="918"/>
    </row>
    <row r="2" spans="1:9" ht="19.5" customHeight="1">
      <c r="A2" s="250" t="s">
        <v>305</v>
      </c>
      <c r="B2" s="907" t="s">
        <v>438</v>
      </c>
      <c r="C2" s="898"/>
      <c r="D2" s="898"/>
      <c r="E2" s="898"/>
      <c r="F2" s="898"/>
      <c r="G2" s="898"/>
      <c r="H2" s="898"/>
      <c r="I2" s="898"/>
    </row>
    <row r="3" spans="1:91" s="212" customFormat="1" ht="30" customHeight="1">
      <c r="A3" s="902" t="s">
        <v>306</v>
      </c>
      <c r="B3" s="903"/>
      <c r="C3" s="903"/>
      <c r="D3" s="903"/>
      <c r="E3" s="903"/>
      <c r="F3" s="903"/>
      <c r="G3" s="903"/>
      <c r="H3" s="903"/>
      <c r="I3" s="903"/>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row>
    <row r="4" spans="1:91" s="243" customFormat="1" ht="19.5" customHeight="1">
      <c r="A4" s="897" t="s">
        <v>307</v>
      </c>
      <c r="B4" s="898"/>
      <c r="C4" s="898"/>
      <c r="D4" s="898"/>
      <c r="E4" s="898"/>
      <c r="F4" s="898"/>
      <c r="G4" s="898"/>
      <c r="H4" s="898"/>
      <c r="I4" s="898"/>
      <c r="J4" s="242"/>
      <c r="K4" s="242"/>
      <c r="L4" s="242"/>
      <c r="M4" s="242"/>
      <c r="N4" s="242"/>
      <c r="O4" s="242"/>
      <c r="P4" s="242"/>
      <c r="Q4" s="242"/>
      <c r="R4" s="242"/>
      <c r="S4" s="242"/>
      <c r="T4" s="242"/>
      <c r="U4" s="242"/>
      <c r="V4" s="242"/>
      <c r="W4" s="242"/>
      <c r="X4" s="242"/>
      <c r="Y4" s="242"/>
      <c r="Z4" s="242"/>
      <c r="AA4" s="242"/>
      <c r="AB4" s="242"/>
      <c r="AC4" s="242"/>
      <c r="AD4" s="242"/>
      <c r="AE4" s="242"/>
      <c r="AF4" s="242"/>
      <c r="AG4" s="242"/>
      <c r="AH4" s="242"/>
      <c r="AI4" s="242"/>
      <c r="AJ4" s="242"/>
      <c r="AK4" s="242"/>
      <c r="AL4" s="242"/>
      <c r="AM4" s="242"/>
      <c r="AN4" s="242"/>
      <c r="AO4" s="242"/>
      <c r="AP4" s="242"/>
      <c r="AQ4" s="242"/>
      <c r="AR4" s="242"/>
      <c r="AS4" s="242"/>
      <c r="AT4" s="242"/>
      <c r="AU4" s="242"/>
      <c r="AV4" s="242"/>
      <c r="AW4" s="242"/>
      <c r="AX4" s="242"/>
      <c r="AY4" s="242"/>
      <c r="AZ4" s="242"/>
      <c r="BA4" s="242"/>
      <c r="BB4" s="242"/>
      <c r="BC4" s="242"/>
      <c r="BD4" s="242"/>
      <c r="BE4" s="242"/>
      <c r="BF4" s="242"/>
      <c r="BG4" s="242"/>
      <c r="BH4" s="242"/>
      <c r="BI4" s="242"/>
      <c r="BJ4" s="242"/>
      <c r="BK4" s="242"/>
      <c r="BL4" s="242"/>
      <c r="BM4" s="242"/>
      <c r="BN4" s="242"/>
      <c r="BO4" s="242"/>
      <c r="BP4" s="242"/>
      <c r="BQ4" s="242"/>
      <c r="BR4" s="242"/>
      <c r="BS4" s="242"/>
      <c r="BT4" s="242"/>
      <c r="BU4" s="242"/>
      <c r="BV4" s="242"/>
      <c r="BW4" s="242"/>
      <c r="BX4" s="242"/>
      <c r="BY4" s="242"/>
      <c r="BZ4" s="242"/>
      <c r="CA4" s="242"/>
      <c r="CB4" s="242"/>
      <c r="CC4" s="242"/>
      <c r="CD4" s="242"/>
      <c r="CE4" s="242"/>
      <c r="CF4" s="242"/>
      <c r="CG4" s="242"/>
      <c r="CH4" s="242"/>
      <c r="CI4" s="242"/>
      <c r="CJ4" s="242"/>
      <c r="CK4" s="242"/>
      <c r="CL4" s="242"/>
      <c r="CM4" s="242"/>
    </row>
    <row r="5" spans="1:91" s="243" customFormat="1" ht="30" customHeight="1">
      <c r="A5" s="252" t="s">
        <v>308</v>
      </c>
      <c r="B5" s="897" t="s">
        <v>80</v>
      </c>
      <c r="C5" s="898"/>
      <c r="D5" s="898"/>
      <c r="E5" s="898"/>
      <c r="F5" s="898"/>
      <c r="G5" s="898"/>
      <c r="H5" s="898"/>
      <c r="I5" s="898"/>
      <c r="J5" s="242"/>
      <c r="K5" s="242"/>
      <c r="L5" s="242"/>
      <c r="M5" s="242"/>
      <c r="N5" s="242"/>
      <c r="O5" s="242"/>
      <c r="P5" s="242"/>
      <c r="Q5" s="242"/>
      <c r="R5" s="242"/>
      <c r="S5" s="242"/>
      <c r="T5" s="242"/>
      <c r="U5" s="242"/>
      <c r="V5" s="242"/>
      <c r="W5" s="242"/>
      <c r="X5" s="242"/>
      <c r="Y5" s="242"/>
      <c r="Z5" s="242"/>
      <c r="AA5" s="242"/>
      <c r="AB5" s="242"/>
      <c r="AC5" s="242"/>
      <c r="AD5" s="242"/>
      <c r="AE5" s="242"/>
      <c r="AF5" s="242"/>
      <c r="AG5" s="242"/>
      <c r="AH5" s="242"/>
      <c r="AI5" s="242"/>
      <c r="AJ5" s="242"/>
      <c r="AK5" s="242"/>
      <c r="AL5" s="242"/>
      <c r="AM5" s="242"/>
      <c r="AN5" s="242"/>
      <c r="AO5" s="242"/>
      <c r="AP5" s="242"/>
      <c r="AQ5" s="242"/>
      <c r="AR5" s="242"/>
      <c r="AS5" s="242"/>
      <c r="AT5" s="242"/>
      <c r="AU5" s="242"/>
      <c r="AV5" s="242"/>
      <c r="AW5" s="242"/>
      <c r="AX5" s="242"/>
      <c r="AY5" s="242"/>
      <c r="AZ5" s="242"/>
      <c r="BA5" s="242"/>
      <c r="BB5" s="242"/>
      <c r="BC5" s="242"/>
      <c r="BD5" s="242"/>
      <c r="BE5" s="242"/>
      <c r="BF5" s="242"/>
      <c r="BG5" s="242"/>
      <c r="BH5" s="242"/>
      <c r="BI5" s="242"/>
      <c r="BJ5" s="242"/>
      <c r="BK5" s="242"/>
      <c r="BL5" s="242"/>
      <c r="BM5" s="242"/>
      <c r="BN5" s="242"/>
      <c r="BO5" s="242"/>
      <c r="BP5" s="242"/>
      <c r="BQ5" s="242"/>
      <c r="BR5" s="242"/>
      <c r="BS5" s="242"/>
      <c r="BT5" s="242"/>
      <c r="BU5" s="242"/>
      <c r="BV5" s="242"/>
      <c r="BW5" s="242"/>
      <c r="BX5" s="242"/>
      <c r="BY5" s="242"/>
      <c r="BZ5" s="242"/>
      <c r="CA5" s="242"/>
      <c r="CB5" s="242"/>
      <c r="CC5" s="242"/>
      <c r="CD5" s="242"/>
      <c r="CE5" s="242"/>
      <c r="CF5" s="242"/>
      <c r="CG5" s="242"/>
      <c r="CH5" s="242"/>
      <c r="CI5" s="242"/>
      <c r="CJ5" s="242"/>
      <c r="CK5" s="242"/>
      <c r="CL5" s="242"/>
      <c r="CM5" s="242"/>
    </row>
    <row r="6" spans="1:91" s="243" customFormat="1" ht="9.75">
      <c r="A6" s="239" t="s">
        <v>81</v>
      </c>
      <c r="B6" s="239"/>
      <c r="C6" s="239"/>
      <c r="D6" s="239"/>
      <c r="E6" s="239"/>
      <c r="F6" s="239"/>
      <c r="G6" s="239"/>
      <c r="H6" s="239"/>
      <c r="I6" s="239"/>
      <c r="J6" s="242"/>
      <c r="K6" s="242"/>
      <c r="L6" s="242"/>
      <c r="M6" s="242"/>
      <c r="N6" s="242"/>
      <c r="O6" s="242"/>
      <c r="P6" s="242"/>
      <c r="Q6" s="242"/>
      <c r="R6" s="242"/>
      <c r="S6" s="242"/>
      <c r="T6" s="242"/>
      <c r="U6" s="242"/>
      <c r="V6" s="242"/>
      <c r="W6" s="242"/>
      <c r="X6" s="242"/>
      <c r="Y6" s="242"/>
      <c r="Z6" s="242"/>
      <c r="AA6" s="242"/>
      <c r="AB6" s="242"/>
      <c r="AC6" s="242"/>
      <c r="AD6" s="242"/>
      <c r="AE6" s="242"/>
      <c r="AF6" s="242"/>
      <c r="AG6" s="242"/>
      <c r="AH6" s="242"/>
      <c r="AI6" s="242"/>
      <c r="AJ6" s="242"/>
      <c r="AK6" s="242"/>
      <c r="AL6" s="242"/>
      <c r="AM6" s="242"/>
      <c r="AN6" s="242"/>
      <c r="AO6" s="242"/>
      <c r="AP6" s="242"/>
      <c r="AQ6" s="242"/>
      <c r="AR6" s="242"/>
      <c r="AS6" s="242"/>
      <c r="AT6" s="242"/>
      <c r="AU6" s="242"/>
      <c r="AV6" s="242"/>
      <c r="AW6" s="242"/>
      <c r="AX6" s="242"/>
      <c r="AY6" s="242"/>
      <c r="AZ6" s="242"/>
      <c r="BA6" s="242"/>
      <c r="BB6" s="242"/>
      <c r="BC6" s="242"/>
      <c r="BD6" s="242"/>
      <c r="BE6" s="242"/>
      <c r="BF6" s="242"/>
      <c r="BG6" s="242"/>
      <c r="BH6" s="242"/>
      <c r="BI6" s="242"/>
      <c r="BJ6" s="242"/>
      <c r="BK6" s="242"/>
      <c r="BL6" s="242"/>
      <c r="BM6" s="242"/>
      <c r="BN6" s="242"/>
      <c r="BO6" s="242"/>
      <c r="BP6" s="242"/>
      <c r="BQ6" s="242"/>
      <c r="BR6" s="242"/>
      <c r="BS6" s="242"/>
      <c r="BT6" s="242"/>
      <c r="BU6" s="242"/>
      <c r="BV6" s="242"/>
      <c r="BW6" s="242"/>
      <c r="BX6" s="242"/>
      <c r="BY6" s="242"/>
      <c r="BZ6" s="242"/>
      <c r="CA6" s="242"/>
      <c r="CB6" s="242"/>
      <c r="CC6" s="242"/>
      <c r="CD6" s="242"/>
      <c r="CE6" s="242"/>
      <c r="CF6" s="242"/>
      <c r="CG6" s="242"/>
      <c r="CH6" s="242"/>
      <c r="CI6" s="242"/>
      <c r="CJ6" s="242"/>
      <c r="CK6" s="242"/>
      <c r="CL6" s="242"/>
      <c r="CM6" s="242"/>
    </row>
    <row r="7" spans="1:91" s="243" customFormat="1" ht="9.75">
      <c r="A7" s="914" t="s">
        <v>497</v>
      </c>
      <c r="B7" s="915"/>
      <c r="C7" s="915"/>
      <c r="D7" s="915"/>
      <c r="E7" s="916" t="s">
        <v>496</v>
      </c>
      <c r="F7" s="915"/>
      <c r="G7" s="915"/>
      <c r="H7" s="916" t="s">
        <v>495</v>
      </c>
      <c r="I7" s="917"/>
      <c r="J7" s="242"/>
      <c r="K7" s="242"/>
      <c r="L7" s="242"/>
      <c r="M7" s="242"/>
      <c r="N7" s="242"/>
      <c r="O7" s="242"/>
      <c r="P7" s="242"/>
      <c r="Q7" s="242"/>
      <c r="R7" s="242"/>
      <c r="S7" s="242"/>
      <c r="T7" s="242"/>
      <c r="U7" s="242"/>
      <c r="V7" s="242"/>
      <c r="W7" s="242"/>
      <c r="X7" s="242"/>
      <c r="Y7" s="242"/>
      <c r="Z7" s="242"/>
      <c r="AA7" s="242"/>
      <c r="AB7" s="242"/>
      <c r="AC7" s="242"/>
      <c r="AD7" s="242"/>
      <c r="AE7" s="242"/>
      <c r="AF7" s="242"/>
      <c r="AG7" s="242"/>
      <c r="AH7" s="242"/>
      <c r="AI7" s="242"/>
      <c r="AJ7" s="242"/>
      <c r="AK7" s="242"/>
      <c r="AL7" s="242"/>
      <c r="AM7" s="242"/>
      <c r="AN7" s="242"/>
      <c r="AO7" s="242"/>
      <c r="AP7" s="242"/>
      <c r="AQ7" s="242"/>
      <c r="AR7" s="242"/>
      <c r="AS7" s="242"/>
      <c r="AT7" s="242"/>
      <c r="AU7" s="242"/>
      <c r="AV7" s="242"/>
      <c r="AW7" s="242"/>
      <c r="AX7" s="242"/>
      <c r="AY7" s="242"/>
      <c r="AZ7" s="242"/>
      <c r="BA7" s="242"/>
      <c r="BB7" s="242"/>
      <c r="BC7" s="242"/>
      <c r="BD7" s="242"/>
      <c r="BE7" s="242"/>
      <c r="BF7" s="242"/>
      <c r="BG7" s="242"/>
      <c r="BH7" s="242"/>
      <c r="BI7" s="242"/>
      <c r="BJ7" s="242"/>
      <c r="BK7" s="242"/>
      <c r="BL7" s="242"/>
      <c r="BM7" s="242"/>
      <c r="BN7" s="242"/>
      <c r="BO7" s="242"/>
      <c r="BP7" s="242"/>
      <c r="BQ7" s="242"/>
      <c r="BR7" s="242"/>
      <c r="BS7" s="242"/>
      <c r="BT7" s="242"/>
      <c r="BU7" s="242"/>
      <c r="BV7" s="242"/>
      <c r="BW7" s="242"/>
      <c r="BX7" s="242"/>
      <c r="BY7" s="242"/>
      <c r="BZ7" s="242"/>
      <c r="CA7" s="242"/>
      <c r="CB7" s="242"/>
      <c r="CC7" s="242"/>
      <c r="CD7" s="242"/>
      <c r="CE7" s="242"/>
      <c r="CF7" s="242"/>
      <c r="CG7" s="242"/>
      <c r="CH7" s="242"/>
      <c r="CI7" s="242"/>
      <c r="CJ7" s="242"/>
      <c r="CK7" s="242"/>
      <c r="CL7" s="242"/>
      <c r="CM7" s="242"/>
    </row>
    <row r="8" spans="1:91" s="243" customFormat="1" ht="9.75">
      <c r="A8" s="913"/>
      <c r="B8" s="912"/>
      <c r="C8" s="912"/>
      <c r="D8" s="912"/>
      <c r="E8" s="253" t="s">
        <v>491</v>
      </c>
      <c r="F8" s="253" t="s">
        <v>35</v>
      </c>
      <c r="G8" s="253" t="s">
        <v>492</v>
      </c>
      <c r="H8" s="253" t="s">
        <v>494</v>
      </c>
      <c r="I8" s="254" t="s">
        <v>493</v>
      </c>
      <c r="J8" s="242"/>
      <c r="K8" s="242"/>
      <c r="L8" s="242"/>
      <c r="M8" s="242"/>
      <c r="N8" s="242"/>
      <c r="O8" s="242"/>
      <c r="P8" s="242"/>
      <c r="Q8" s="242"/>
      <c r="R8" s="242"/>
      <c r="S8" s="242"/>
      <c r="T8" s="242"/>
      <c r="U8" s="242"/>
      <c r="V8" s="242"/>
      <c r="W8" s="242"/>
      <c r="X8" s="242"/>
      <c r="Y8" s="242"/>
      <c r="Z8" s="242"/>
      <c r="AA8" s="242"/>
      <c r="AB8" s="242"/>
      <c r="AC8" s="242"/>
      <c r="AD8" s="242"/>
      <c r="AE8" s="242"/>
      <c r="AF8" s="242"/>
      <c r="AG8" s="242"/>
      <c r="AH8" s="242"/>
      <c r="AI8" s="242"/>
      <c r="AJ8" s="242"/>
      <c r="AK8" s="242"/>
      <c r="AL8" s="242"/>
      <c r="AM8" s="242"/>
      <c r="AN8" s="242"/>
      <c r="AO8" s="242"/>
      <c r="AP8" s="242"/>
      <c r="AQ8" s="242"/>
      <c r="AR8" s="242"/>
      <c r="AS8" s="242"/>
      <c r="AT8" s="242"/>
      <c r="AU8" s="242"/>
      <c r="AV8" s="242"/>
      <c r="AW8" s="242"/>
      <c r="AX8" s="242"/>
      <c r="AY8" s="242"/>
      <c r="AZ8" s="242"/>
      <c r="BA8" s="242"/>
      <c r="BB8" s="242"/>
      <c r="BC8" s="242"/>
      <c r="BD8" s="242"/>
      <c r="BE8" s="242"/>
      <c r="BF8" s="242"/>
      <c r="BG8" s="242"/>
      <c r="BH8" s="242"/>
      <c r="BI8" s="242"/>
      <c r="BJ8" s="242"/>
      <c r="BK8" s="242"/>
      <c r="BL8" s="242"/>
      <c r="BM8" s="242"/>
      <c r="BN8" s="242"/>
      <c r="BO8" s="242"/>
      <c r="BP8" s="242"/>
      <c r="BQ8" s="242"/>
      <c r="BR8" s="242"/>
      <c r="BS8" s="242"/>
      <c r="BT8" s="242"/>
      <c r="BU8" s="242"/>
      <c r="BV8" s="242"/>
      <c r="BW8" s="242"/>
      <c r="BX8" s="242"/>
      <c r="BY8" s="242"/>
      <c r="BZ8" s="242"/>
      <c r="CA8" s="242"/>
      <c r="CB8" s="242"/>
      <c r="CC8" s="242"/>
      <c r="CD8" s="242"/>
      <c r="CE8" s="242"/>
      <c r="CF8" s="242"/>
      <c r="CG8" s="242"/>
      <c r="CH8" s="242"/>
      <c r="CI8" s="242"/>
      <c r="CJ8" s="242"/>
      <c r="CK8" s="242"/>
      <c r="CL8" s="242"/>
      <c r="CM8" s="242"/>
    </row>
    <row r="9" spans="1:91" s="243" customFormat="1" ht="9.75">
      <c r="A9" s="913" t="s">
        <v>82</v>
      </c>
      <c r="B9" s="912"/>
      <c r="C9" s="912"/>
      <c r="D9" s="912"/>
      <c r="E9" s="253">
        <v>1690.5</v>
      </c>
      <c r="F9" s="253">
        <v>1505</v>
      </c>
      <c r="G9" s="253">
        <v>1788</v>
      </c>
      <c r="H9" s="253">
        <v>1361</v>
      </c>
      <c r="I9" s="254">
        <v>167.5</v>
      </c>
      <c r="J9" s="242"/>
      <c r="K9" s="242"/>
      <c r="L9" s="242"/>
      <c r="M9" s="242"/>
      <c r="N9" s="242"/>
      <c r="O9" s="242"/>
      <c r="P9" s="242"/>
      <c r="Q9" s="242"/>
      <c r="R9" s="242"/>
      <c r="S9" s="242"/>
      <c r="T9" s="242"/>
      <c r="U9" s="242"/>
      <c r="V9" s="242"/>
      <c r="W9" s="242"/>
      <c r="X9" s="242"/>
      <c r="Y9" s="242"/>
      <c r="Z9" s="242"/>
      <c r="AA9" s="242"/>
      <c r="AB9" s="242"/>
      <c r="AC9" s="242"/>
      <c r="AD9" s="242"/>
      <c r="AE9" s="242"/>
      <c r="AF9" s="242"/>
      <c r="AG9" s="242"/>
      <c r="AH9" s="242"/>
      <c r="AI9" s="242"/>
      <c r="AJ9" s="242"/>
      <c r="AK9" s="242"/>
      <c r="AL9" s="242"/>
      <c r="AM9" s="242"/>
      <c r="AN9" s="242"/>
      <c r="AO9" s="242"/>
      <c r="AP9" s="242"/>
      <c r="AQ9" s="242"/>
      <c r="AR9" s="242"/>
      <c r="AS9" s="242"/>
      <c r="AT9" s="242"/>
      <c r="AU9" s="242"/>
      <c r="AV9" s="242"/>
      <c r="AW9" s="242"/>
      <c r="AX9" s="242"/>
      <c r="AY9" s="242"/>
      <c r="AZ9" s="242"/>
      <c r="BA9" s="242"/>
      <c r="BB9" s="242"/>
      <c r="BC9" s="242"/>
      <c r="BD9" s="242"/>
      <c r="BE9" s="242"/>
      <c r="BF9" s="242"/>
      <c r="BG9" s="242"/>
      <c r="BH9" s="242"/>
      <c r="BI9" s="242"/>
      <c r="BJ9" s="242"/>
      <c r="BK9" s="242"/>
      <c r="BL9" s="242"/>
      <c r="BM9" s="242"/>
      <c r="BN9" s="242"/>
      <c r="BO9" s="242"/>
      <c r="BP9" s="242"/>
      <c r="BQ9" s="242"/>
      <c r="BR9" s="242"/>
      <c r="BS9" s="242"/>
      <c r="BT9" s="242"/>
      <c r="BU9" s="242"/>
      <c r="BV9" s="242"/>
      <c r="BW9" s="242"/>
      <c r="BX9" s="242"/>
      <c r="BY9" s="242"/>
      <c r="BZ9" s="242"/>
      <c r="CA9" s="242"/>
      <c r="CB9" s="242"/>
      <c r="CC9" s="242"/>
      <c r="CD9" s="242"/>
      <c r="CE9" s="242"/>
      <c r="CF9" s="242"/>
      <c r="CG9" s="242"/>
      <c r="CH9" s="242"/>
      <c r="CI9" s="242"/>
      <c r="CJ9" s="242"/>
      <c r="CK9" s="242"/>
      <c r="CL9" s="242"/>
      <c r="CM9" s="242"/>
    </row>
    <row r="10" spans="1:91" s="243" customFormat="1" ht="9.75">
      <c r="A10" s="913" t="s">
        <v>83</v>
      </c>
      <c r="B10" s="912"/>
      <c r="C10" s="912"/>
      <c r="D10" s="912"/>
      <c r="E10" s="253">
        <v>157.5</v>
      </c>
      <c r="F10" s="253">
        <v>126</v>
      </c>
      <c r="G10" s="253">
        <v>192</v>
      </c>
      <c r="H10" s="253">
        <v>72</v>
      </c>
      <c r="I10" s="254">
        <v>50</v>
      </c>
      <c r="J10" s="242"/>
      <c r="K10" s="242"/>
      <c r="L10" s="242"/>
      <c r="M10" s="242"/>
      <c r="N10" s="242"/>
      <c r="O10" s="242"/>
      <c r="P10" s="242"/>
      <c r="Q10" s="242"/>
      <c r="R10" s="242"/>
      <c r="S10" s="242"/>
      <c r="T10" s="242"/>
      <c r="U10" s="242"/>
      <c r="V10" s="242"/>
      <c r="W10" s="242"/>
      <c r="X10" s="242"/>
      <c r="Y10" s="242"/>
      <c r="Z10" s="242"/>
      <c r="AA10" s="242"/>
      <c r="AB10" s="242"/>
      <c r="AC10" s="242"/>
      <c r="AD10" s="242"/>
      <c r="AE10" s="242"/>
      <c r="AF10" s="242"/>
      <c r="AG10" s="242"/>
      <c r="AH10" s="242"/>
      <c r="AI10" s="242"/>
      <c r="AJ10" s="242"/>
      <c r="AK10" s="242"/>
      <c r="AL10" s="242"/>
      <c r="AM10" s="242"/>
      <c r="AN10" s="242"/>
      <c r="AO10" s="242"/>
      <c r="AP10" s="242"/>
      <c r="AQ10" s="242"/>
      <c r="AR10" s="242"/>
      <c r="AS10" s="242"/>
      <c r="AT10" s="242"/>
      <c r="AU10" s="242"/>
      <c r="AV10" s="242"/>
      <c r="AW10" s="242"/>
      <c r="AX10" s="242"/>
      <c r="AY10" s="242"/>
      <c r="AZ10" s="242"/>
      <c r="BA10" s="242"/>
      <c r="BB10" s="242"/>
      <c r="BC10" s="242"/>
      <c r="BD10" s="242"/>
      <c r="BE10" s="242"/>
      <c r="BF10" s="242"/>
      <c r="BG10" s="242"/>
      <c r="BH10" s="242"/>
      <c r="BI10" s="242"/>
      <c r="BJ10" s="242"/>
      <c r="BK10" s="242"/>
      <c r="BL10" s="242"/>
      <c r="BM10" s="242"/>
      <c r="BN10" s="242"/>
      <c r="BO10" s="242"/>
      <c r="BP10" s="242"/>
      <c r="BQ10" s="242"/>
      <c r="BR10" s="242"/>
      <c r="BS10" s="242"/>
      <c r="BT10" s="242"/>
      <c r="BU10" s="242"/>
      <c r="BV10" s="242"/>
      <c r="BW10" s="242"/>
      <c r="BX10" s="242"/>
      <c r="BY10" s="242"/>
      <c r="BZ10" s="242"/>
      <c r="CA10" s="242"/>
      <c r="CB10" s="242"/>
      <c r="CC10" s="242"/>
      <c r="CD10" s="242"/>
      <c r="CE10" s="242"/>
      <c r="CF10" s="242"/>
      <c r="CG10" s="242"/>
      <c r="CH10" s="242"/>
      <c r="CI10" s="242"/>
      <c r="CJ10" s="242"/>
      <c r="CK10" s="242"/>
      <c r="CL10" s="242"/>
      <c r="CM10" s="242"/>
    </row>
    <row r="11" spans="1:91" s="243" customFormat="1" ht="9.75">
      <c r="A11" s="913" t="s">
        <v>84</v>
      </c>
      <c r="B11" s="912"/>
      <c r="C11" s="912"/>
      <c r="D11" s="912"/>
      <c r="E11" s="253">
        <v>12</v>
      </c>
      <c r="F11" s="253">
        <v>7</v>
      </c>
      <c r="G11" s="253">
        <v>28</v>
      </c>
      <c r="H11" s="253">
        <v>31</v>
      </c>
      <c r="I11" s="254">
        <v>43</v>
      </c>
      <c r="J11" s="242"/>
      <c r="K11" s="242"/>
      <c r="L11" s="242"/>
      <c r="M11" s="242"/>
      <c r="N11" s="242"/>
      <c r="O11" s="242"/>
      <c r="P11" s="242"/>
      <c r="Q11" s="242"/>
      <c r="R11" s="242"/>
      <c r="S11" s="242"/>
      <c r="T11" s="242"/>
      <c r="U11" s="242"/>
      <c r="V11" s="242"/>
      <c r="W11" s="242"/>
      <c r="X11" s="242"/>
      <c r="Y11" s="242"/>
      <c r="Z11" s="242"/>
      <c r="AA11" s="242"/>
      <c r="AB11" s="242"/>
      <c r="AC11" s="242"/>
      <c r="AD11" s="242"/>
      <c r="AE11" s="242"/>
      <c r="AF11" s="242"/>
      <c r="AG11" s="242"/>
      <c r="AH11" s="242"/>
      <c r="AI11" s="242"/>
      <c r="AJ11" s="242"/>
      <c r="AK11" s="242"/>
      <c r="AL11" s="242"/>
      <c r="AM11" s="242"/>
      <c r="AN11" s="242"/>
      <c r="AO11" s="242"/>
      <c r="AP11" s="242"/>
      <c r="AQ11" s="242"/>
      <c r="AR11" s="242"/>
      <c r="AS11" s="242"/>
      <c r="AT11" s="242"/>
      <c r="AU11" s="242"/>
      <c r="AV11" s="242"/>
      <c r="AW11" s="242"/>
      <c r="AX11" s="242"/>
      <c r="AY11" s="242"/>
      <c r="AZ11" s="242"/>
      <c r="BA11" s="242"/>
      <c r="BB11" s="242"/>
      <c r="BC11" s="242"/>
      <c r="BD11" s="242"/>
      <c r="BE11" s="242"/>
      <c r="BF11" s="242"/>
      <c r="BG11" s="242"/>
      <c r="BH11" s="242"/>
      <c r="BI11" s="242"/>
      <c r="BJ11" s="242"/>
      <c r="BK11" s="242"/>
      <c r="BL11" s="242"/>
      <c r="BM11" s="242"/>
      <c r="BN11" s="242"/>
      <c r="BO11" s="242"/>
      <c r="BP11" s="242"/>
      <c r="BQ11" s="242"/>
      <c r="BR11" s="242"/>
      <c r="BS11" s="242"/>
      <c r="BT11" s="242"/>
      <c r="BU11" s="242"/>
      <c r="BV11" s="242"/>
      <c r="BW11" s="242"/>
      <c r="BX11" s="242"/>
      <c r="BY11" s="242"/>
      <c r="BZ11" s="242"/>
      <c r="CA11" s="242"/>
      <c r="CB11" s="242"/>
      <c r="CC11" s="242"/>
      <c r="CD11" s="242"/>
      <c r="CE11" s="242"/>
      <c r="CF11" s="242"/>
      <c r="CG11" s="242"/>
      <c r="CH11" s="242"/>
      <c r="CI11" s="242"/>
      <c r="CJ11" s="242"/>
      <c r="CK11" s="242"/>
      <c r="CL11" s="242"/>
      <c r="CM11" s="242"/>
    </row>
    <row r="12" spans="1:91" s="243" customFormat="1" ht="19.5" customHeight="1">
      <c r="A12" s="911" t="s">
        <v>85</v>
      </c>
      <c r="B12" s="912"/>
      <c r="C12" s="912"/>
      <c r="D12" s="912"/>
      <c r="E12" s="253">
        <v>22.5</v>
      </c>
      <c r="F12" s="253">
        <v>48</v>
      </c>
      <c r="G12" s="253">
        <v>0</v>
      </c>
      <c r="H12" s="253">
        <v>42</v>
      </c>
      <c r="I12" s="254">
        <v>300</v>
      </c>
      <c r="J12" s="242"/>
      <c r="K12" s="242"/>
      <c r="L12" s="242"/>
      <c r="M12" s="242"/>
      <c r="N12" s="242"/>
      <c r="O12" s="242"/>
      <c r="P12" s="242"/>
      <c r="Q12" s="242"/>
      <c r="R12" s="242"/>
      <c r="S12" s="242"/>
      <c r="T12" s="242"/>
      <c r="U12" s="242"/>
      <c r="V12" s="242"/>
      <c r="W12" s="242"/>
      <c r="X12" s="242"/>
      <c r="Y12" s="242"/>
      <c r="Z12" s="242"/>
      <c r="AA12" s="242"/>
      <c r="AB12" s="242"/>
      <c r="AC12" s="242"/>
      <c r="AD12" s="242"/>
      <c r="AE12" s="242"/>
      <c r="AF12" s="242"/>
      <c r="AG12" s="242"/>
      <c r="AH12" s="242"/>
      <c r="AI12" s="242"/>
      <c r="AJ12" s="242"/>
      <c r="AK12" s="242"/>
      <c r="AL12" s="242"/>
      <c r="AM12" s="242"/>
      <c r="AN12" s="242"/>
      <c r="AO12" s="242"/>
      <c r="AP12" s="242"/>
      <c r="AQ12" s="242"/>
      <c r="AR12" s="242"/>
      <c r="AS12" s="242"/>
      <c r="AT12" s="242"/>
      <c r="AU12" s="242"/>
      <c r="AV12" s="242"/>
      <c r="AW12" s="242"/>
      <c r="AX12" s="242"/>
      <c r="AY12" s="242"/>
      <c r="AZ12" s="242"/>
      <c r="BA12" s="242"/>
      <c r="BB12" s="242"/>
      <c r="BC12" s="242"/>
      <c r="BD12" s="242"/>
      <c r="BE12" s="242"/>
      <c r="BF12" s="242"/>
      <c r="BG12" s="242"/>
      <c r="BH12" s="242"/>
      <c r="BI12" s="242"/>
      <c r="BJ12" s="242"/>
      <c r="BK12" s="242"/>
      <c r="BL12" s="242"/>
      <c r="BM12" s="242"/>
      <c r="BN12" s="242"/>
      <c r="BO12" s="242"/>
      <c r="BP12" s="242"/>
      <c r="BQ12" s="242"/>
      <c r="BR12" s="242"/>
      <c r="BS12" s="242"/>
      <c r="BT12" s="242"/>
      <c r="BU12" s="242"/>
      <c r="BV12" s="242"/>
      <c r="BW12" s="242"/>
      <c r="BX12" s="242"/>
      <c r="BY12" s="242"/>
      <c r="BZ12" s="242"/>
      <c r="CA12" s="242"/>
      <c r="CB12" s="242"/>
      <c r="CC12" s="242"/>
      <c r="CD12" s="242"/>
      <c r="CE12" s="242"/>
      <c r="CF12" s="242"/>
      <c r="CG12" s="242"/>
      <c r="CH12" s="242"/>
      <c r="CI12" s="242"/>
      <c r="CJ12" s="242"/>
      <c r="CK12" s="242"/>
      <c r="CL12" s="242"/>
      <c r="CM12" s="242"/>
    </row>
    <row r="13" spans="1:91" s="243" customFormat="1" ht="9.75">
      <c r="A13" s="255" t="s">
        <v>86</v>
      </c>
      <c r="B13" s="256"/>
      <c r="C13" s="256"/>
      <c r="D13" s="256"/>
      <c r="E13" s="253">
        <v>1882.5</v>
      </c>
      <c r="F13" s="253">
        <v>1686</v>
      </c>
      <c r="G13" s="253">
        <v>2008</v>
      </c>
      <c r="H13" s="253">
        <v>1506</v>
      </c>
      <c r="I13" s="254">
        <v>560.5</v>
      </c>
      <c r="J13" s="242"/>
      <c r="K13" s="242"/>
      <c r="L13" s="242"/>
      <c r="M13" s="242"/>
      <c r="N13" s="242"/>
      <c r="O13" s="242"/>
      <c r="P13" s="242"/>
      <c r="Q13" s="242"/>
      <c r="R13" s="242"/>
      <c r="S13" s="242"/>
      <c r="T13" s="242"/>
      <c r="U13" s="242"/>
      <c r="V13" s="242"/>
      <c r="W13" s="242"/>
      <c r="X13" s="242"/>
      <c r="Y13" s="242"/>
      <c r="Z13" s="242"/>
      <c r="AA13" s="242"/>
      <c r="AB13" s="242"/>
      <c r="AC13" s="242"/>
      <c r="AD13" s="242"/>
      <c r="AE13" s="242"/>
      <c r="AF13" s="242"/>
      <c r="AG13" s="242"/>
      <c r="AH13" s="242"/>
      <c r="AI13" s="242"/>
      <c r="AJ13" s="242"/>
      <c r="AK13" s="242"/>
      <c r="AL13" s="242"/>
      <c r="AM13" s="242"/>
      <c r="AN13" s="242"/>
      <c r="AO13" s="242"/>
      <c r="AP13" s="242"/>
      <c r="AQ13" s="242"/>
      <c r="AR13" s="242"/>
      <c r="AS13" s="242"/>
      <c r="AT13" s="242"/>
      <c r="AU13" s="242"/>
      <c r="AV13" s="242"/>
      <c r="AW13" s="242"/>
      <c r="AX13" s="242"/>
      <c r="AY13" s="242"/>
      <c r="AZ13" s="242"/>
      <c r="BA13" s="242"/>
      <c r="BB13" s="242"/>
      <c r="BC13" s="242"/>
      <c r="BD13" s="242"/>
      <c r="BE13" s="242"/>
      <c r="BF13" s="242"/>
      <c r="BG13" s="242"/>
      <c r="BH13" s="242"/>
      <c r="BI13" s="242"/>
      <c r="BJ13" s="242"/>
      <c r="BK13" s="242"/>
      <c r="BL13" s="242"/>
      <c r="BM13" s="242"/>
      <c r="BN13" s="242"/>
      <c r="BO13" s="242"/>
      <c r="BP13" s="242"/>
      <c r="BQ13" s="242"/>
      <c r="BR13" s="242"/>
      <c r="BS13" s="242"/>
      <c r="BT13" s="242"/>
      <c r="BU13" s="242"/>
      <c r="BV13" s="242"/>
      <c r="BW13" s="242"/>
      <c r="BX13" s="242"/>
      <c r="BY13" s="242"/>
      <c r="BZ13" s="242"/>
      <c r="CA13" s="242"/>
      <c r="CB13" s="242"/>
      <c r="CC13" s="242"/>
      <c r="CD13" s="242"/>
      <c r="CE13" s="242"/>
      <c r="CF13" s="242"/>
      <c r="CG13" s="242"/>
      <c r="CH13" s="242"/>
      <c r="CI13" s="242"/>
      <c r="CJ13" s="242"/>
      <c r="CK13" s="242"/>
      <c r="CL13" s="242"/>
      <c r="CM13" s="242"/>
    </row>
    <row r="14" spans="1:91" s="243" customFormat="1" ht="19.5" customHeight="1">
      <c r="A14" s="911" t="s">
        <v>87</v>
      </c>
      <c r="B14" s="912"/>
      <c r="C14" s="912"/>
      <c r="D14" s="912"/>
      <c r="E14" s="253">
        <v>1882.5</v>
      </c>
      <c r="F14" s="253" t="s">
        <v>88</v>
      </c>
      <c r="G14" s="253">
        <v>2008</v>
      </c>
      <c r="H14" s="253">
        <v>1506</v>
      </c>
      <c r="I14" s="254">
        <v>1255</v>
      </c>
      <c r="J14" s="242"/>
      <c r="K14" s="242"/>
      <c r="L14" s="242"/>
      <c r="M14" s="242"/>
      <c r="N14" s="242"/>
      <c r="O14" s="242"/>
      <c r="P14" s="242"/>
      <c r="Q14" s="242"/>
      <c r="R14" s="242"/>
      <c r="S14" s="242"/>
      <c r="T14" s="242"/>
      <c r="U14" s="242"/>
      <c r="V14" s="242"/>
      <c r="W14" s="242"/>
      <c r="X14" s="242"/>
      <c r="Y14" s="242"/>
      <c r="Z14" s="242"/>
      <c r="AA14" s="242"/>
      <c r="AB14" s="242"/>
      <c r="AC14" s="242"/>
      <c r="AD14" s="242"/>
      <c r="AE14" s="242"/>
      <c r="AF14" s="242"/>
      <c r="AG14" s="242"/>
      <c r="AH14" s="242"/>
      <c r="AI14" s="242"/>
      <c r="AJ14" s="242"/>
      <c r="AK14" s="242"/>
      <c r="AL14" s="242"/>
      <c r="AM14" s="242"/>
      <c r="AN14" s="242"/>
      <c r="AO14" s="242"/>
      <c r="AP14" s="242"/>
      <c r="AQ14" s="242"/>
      <c r="AR14" s="242"/>
      <c r="AS14" s="242"/>
      <c r="AT14" s="242"/>
      <c r="AU14" s="242"/>
      <c r="AV14" s="242"/>
      <c r="AW14" s="242"/>
      <c r="AX14" s="242"/>
      <c r="AY14" s="242"/>
      <c r="AZ14" s="242"/>
      <c r="BA14" s="242"/>
      <c r="BB14" s="242"/>
      <c r="BC14" s="242"/>
      <c r="BD14" s="242"/>
      <c r="BE14" s="242"/>
      <c r="BF14" s="242"/>
      <c r="BG14" s="242"/>
      <c r="BH14" s="242"/>
      <c r="BI14" s="242"/>
      <c r="BJ14" s="242"/>
      <c r="BK14" s="242"/>
      <c r="BL14" s="242"/>
      <c r="BM14" s="242"/>
      <c r="BN14" s="242"/>
      <c r="BO14" s="242"/>
      <c r="BP14" s="242"/>
      <c r="BQ14" s="242"/>
      <c r="BR14" s="242"/>
      <c r="BS14" s="242"/>
      <c r="BT14" s="242"/>
      <c r="BU14" s="242"/>
      <c r="BV14" s="242"/>
      <c r="BW14" s="242"/>
      <c r="BX14" s="242"/>
      <c r="BY14" s="242"/>
      <c r="BZ14" s="242"/>
      <c r="CA14" s="242"/>
      <c r="CB14" s="242"/>
      <c r="CC14" s="242"/>
      <c r="CD14" s="242"/>
      <c r="CE14" s="242"/>
      <c r="CF14" s="242"/>
      <c r="CG14" s="242"/>
      <c r="CH14" s="242"/>
      <c r="CI14" s="242"/>
      <c r="CJ14" s="242"/>
      <c r="CK14" s="242"/>
      <c r="CL14" s="242"/>
      <c r="CM14" s="242"/>
    </row>
    <row r="15" spans="1:91" s="243" customFormat="1" ht="9.75" customHeight="1">
      <c r="A15" s="239" t="s">
        <v>89</v>
      </c>
      <c r="B15" s="906" t="s">
        <v>90</v>
      </c>
      <c r="C15" s="906"/>
      <c r="D15" s="906"/>
      <c r="E15" s="906"/>
      <c r="F15" s="906"/>
      <c r="G15" s="906"/>
      <c r="H15" s="906"/>
      <c r="I15" s="906"/>
      <c r="J15" s="242"/>
      <c r="K15" s="242"/>
      <c r="L15" s="242"/>
      <c r="M15" s="242"/>
      <c r="N15" s="242"/>
      <c r="O15" s="242"/>
      <c r="P15" s="242"/>
      <c r="Q15" s="242"/>
      <c r="R15" s="242"/>
      <c r="S15" s="242"/>
      <c r="T15" s="242"/>
      <c r="U15" s="242"/>
      <c r="V15" s="242"/>
      <c r="W15" s="242"/>
      <c r="X15" s="242"/>
      <c r="Y15" s="242"/>
      <c r="Z15" s="242"/>
      <c r="AA15" s="242"/>
      <c r="AB15" s="242"/>
      <c r="AC15" s="242"/>
      <c r="AD15" s="242"/>
      <c r="AE15" s="242"/>
      <c r="AF15" s="242"/>
      <c r="AG15" s="242"/>
      <c r="AH15" s="242"/>
      <c r="AI15" s="242"/>
      <c r="AJ15" s="242"/>
      <c r="AK15" s="242"/>
      <c r="AL15" s="242"/>
      <c r="AM15" s="242"/>
      <c r="AN15" s="242"/>
      <c r="AO15" s="242"/>
      <c r="AP15" s="242"/>
      <c r="AQ15" s="242"/>
      <c r="AR15" s="242"/>
      <c r="AS15" s="242"/>
      <c r="AT15" s="242"/>
      <c r="AU15" s="242"/>
      <c r="AV15" s="242"/>
      <c r="AW15" s="242"/>
      <c r="AX15" s="242"/>
      <c r="AY15" s="242"/>
      <c r="AZ15" s="242"/>
      <c r="BA15" s="242"/>
      <c r="BB15" s="242"/>
      <c r="BC15" s="242"/>
      <c r="BD15" s="242"/>
      <c r="BE15" s="242"/>
      <c r="BF15" s="242"/>
      <c r="BG15" s="242"/>
      <c r="BH15" s="242"/>
      <c r="BI15" s="242"/>
      <c r="BJ15" s="242"/>
      <c r="BK15" s="242"/>
      <c r="BL15" s="242"/>
      <c r="BM15" s="242"/>
      <c r="BN15" s="242"/>
      <c r="BO15" s="242"/>
      <c r="BP15" s="242"/>
      <c r="BQ15" s="242"/>
      <c r="BR15" s="242"/>
      <c r="BS15" s="242"/>
      <c r="BT15" s="242"/>
      <c r="BU15" s="242"/>
      <c r="BV15" s="242"/>
      <c r="BW15" s="242"/>
      <c r="BX15" s="242"/>
      <c r="BY15" s="242"/>
      <c r="BZ15" s="242"/>
      <c r="CA15" s="242"/>
      <c r="CB15" s="242"/>
      <c r="CC15" s="242"/>
      <c r="CD15" s="242"/>
      <c r="CE15" s="242"/>
      <c r="CF15" s="242"/>
      <c r="CG15" s="242"/>
      <c r="CH15" s="242"/>
      <c r="CI15" s="242"/>
      <c r="CJ15" s="242"/>
      <c r="CK15" s="242"/>
      <c r="CL15" s="242"/>
      <c r="CM15" s="242"/>
    </row>
    <row r="16" spans="1:91" s="243" customFormat="1" ht="9.75" customHeight="1">
      <c r="A16" s="239" t="s">
        <v>91</v>
      </c>
      <c r="B16" s="906" t="s">
        <v>92</v>
      </c>
      <c r="C16" s="906"/>
      <c r="D16" s="906"/>
      <c r="E16" s="906"/>
      <c r="F16" s="906"/>
      <c r="G16" s="906"/>
      <c r="H16" s="906"/>
      <c r="I16" s="906"/>
      <c r="J16" s="242"/>
      <c r="K16" s="242"/>
      <c r="L16" s="242"/>
      <c r="M16" s="242"/>
      <c r="N16" s="242"/>
      <c r="O16" s="242"/>
      <c r="P16" s="242"/>
      <c r="Q16" s="242"/>
      <c r="R16" s="242"/>
      <c r="S16" s="242"/>
      <c r="T16" s="242"/>
      <c r="U16" s="242"/>
      <c r="V16" s="242"/>
      <c r="W16" s="242"/>
      <c r="X16" s="242"/>
      <c r="Y16" s="242"/>
      <c r="Z16" s="242"/>
      <c r="AA16" s="242"/>
      <c r="AB16" s="242"/>
      <c r="AC16" s="242"/>
      <c r="AD16" s="242"/>
      <c r="AE16" s="242"/>
      <c r="AF16" s="242"/>
      <c r="AG16" s="242"/>
      <c r="AH16" s="242"/>
      <c r="AI16" s="242"/>
      <c r="AJ16" s="242"/>
      <c r="AK16" s="242"/>
      <c r="AL16" s="242"/>
      <c r="AM16" s="242"/>
      <c r="AN16" s="242"/>
      <c r="AO16" s="242"/>
      <c r="AP16" s="242"/>
      <c r="AQ16" s="242"/>
      <c r="AR16" s="242"/>
      <c r="AS16" s="242"/>
      <c r="AT16" s="242"/>
      <c r="AU16" s="242"/>
      <c r="AV16" s="242"/>
      <c r="AW16" s="242"/>
      <c r="AX16" s="242"/>
      <c r="AY16" s="242"/>
      <c r="AZ16" s="242"/>
      <c r="BA16" s="242"/>
      <c r="BB16" s="242"/>
      <c r="BC16" s="242"/>
      <c r="BD16" s="242"/>
      <c r="BE16" s="242"/>
      <c r="BF16" s="242"/>
      <c r="BG16" s="242"/>
      <c r="BH16" s="242"/>
      <c r="BI16" s="242"/>
      <c r="BJ16" s="242"/>
      <c r="BK16" s="242"/>
      <c r="BL16" s="242"/>
      <c r="BM16" s="242"/>
      <c r="BN16" s="242"/>
      <c r="BO16" s="242"/>
      <c r="BP16" s="242"/>
      <c r="BQ16" s="242"/>
      <c r="BR16" s="242"/>
      <c r="BS16" s="242"/>
      <c r="BT16" s="242"/>
      <c r="BU16" s="242"/>
      <c r="BV16" s="242"/>
      <c r="BW16" s="242"/>
      <c r="BX16" s="242"/>
      <c r="BY16" s="242"/>
      <c r="BZ16" s="242"/>
      <c r="CA16" s="242"/>
      <c r="CB16" s="242"/>
      <c r="CC16" s="242"/>
      <c r="CD16" s="242"/>
      <c r="CE16" s="242"/>
      <c r="CF16" s="242"/>
      <c r="CG16" s="242"/>
      <c r="CH16" s="242"/>
      <c r="CI16" s="242"/>
      <c r="CJ16" s="242"/>
      <c r="CK16" s="242"/>
      <c r="CL16" s="242"/>
      <c r="CM16" s="242"/>
    </row>
    <row r="17" spans="1:91" s="243" customFormat="1" ht="9.75" customHeight="1">
      <c r="A17" s="239" t="s">
        <v>93</v>
      </c>
      <c r="B17" s="906" t="s">
        <v>94</v>
      </c>
      <c r="C17" s="906"/>
      <c r="D17" s="906"/>
      <c r="E17" s="906"/>
      <c r="F17" s="906"/>
      <c r="G17" s="906"/>
      <c r="H17" s="906"/>
      <c r="I17" s="906"/>
      <c r="J17" s="242"/>
      <c r="K17" s="242"/>
      <c r="L17" s="242"/>
      <c r="M17" s="242"/>
      <c r="N17" s="242"/>
      <c r="O17" s="242"/>
      <c r="P17" s="242"/>
      <c r="Q17" s="242"/>
      <c r="R17" s="242"/>
      <c r="S17" s="242"/>
      <c r="T17" s="242"/>
      <c r="U17" s="242"/>
      <c r="V17" s="242"/>
      <c r="W17" s="242"/>
      <c r="X17" s="242"/>
      <c r="Y17" s="242"/>
      <c r="Z17" s="242"/>
      <c r="AA17" s="242"/>
      <c r="AB17" s="242"/>
      <c r="AC17" s="242"/>
      <c r="AD17" s="242"/>
      <c r="AE17" s="242"/>
      <c r="AF17" s="242"/>
      <c r="AG17" s="242"/>
      <c r="AH17" s="242"/>
      <c r="AI17" s="242"/>
      <c r="AJ17" s="242"/>
      <c r="AK17" s="242"/>
      <c r="AL17" s="242"/>
      <c r="AM17" s="242"/>
      <c r="AN17" s="242"/>
      <c r="AO17" s="242"/>
      <c r="AP17" s="242"/>
      <c r="AQ17" s="242"/>
      <c r="AR17" s="242"/>
      <c r="AS17" s="242"/>
      <c r="AT17" s="242"/>
      <c r="AU17" s="242"/>
      <c r="AV17" s="242"/>
      <c r="AW17" s="242"/>
      <c r="AX17" s="242"/>
      <c r="AY17" s="242"/>
      <c r="AZ17" s="242"/>
      <c r="BA17" s="242"/>
      <c r="BB17" s="242"/>
      <c r="BC17" s="242"/>
      <c r="BD17" s="242"/>
      <c r="BE17" s="242"/>
      <c r="BF17" s="242"/>
      <c r="BG17" s="242"/>
      <c r="BH17" s="242"/>
      <c r="BI17" s="242"/>
      <c r="BJ17" s="242"/>
      <c r="BK17" s="242"/>
      <c r="BL17" s="242"/>
      <c r="BM17" s="242"/>
      <c r="BN17" s="242"/>
      <c r="BO17" s="242"/>
      <c r="BP17" s="242"/>
      <c r="BQ17" s="242"/>
      <c r="BR17" s="242"/>
      <c r="BS17" s="242"/>
      <c r="BT17" s="242"/>
      <c r="BU17" s="242"/>
      <c r="BV17" s="242"/>
      <c r="BW17" s="242"/>
      <c r="BX17" s="242"/>
      <c r="BY17" s="242"/>
      <c r="BZ17" s="242"/>
      <c r="CA17" s="242"/>
      <c r="CB17" s="242"/>
      <c r="CC17" s="242"/>
      <c r="CD17" s="242"/>
      <c r="CE17" s="242"/>
      <c r="CF17" s="242"/>
      <c r="CG17" s="242"/>
      <c r="CH17" s="242"/>
      <c r="CI17" s="242"/>
      <c r="CJ17" s="242"/>
      <c r="CK17" s="242"/>
      <c r="CL17" s="242"/>
      <c r="CM17" s="242"/>
    </row>
    <row r="18" spans="1:91" s="243" customFormat="1" ht="9.75" customHeight="1">
      <c r="A18" s="239"/>
      <c r="B18" s="239"/>
      <c r="C18" s="239"/>
      <c r="D18" s="239"/>
      <c r="E18" s="239"/>
      <c r="F18" s="239"/>
      <c r="G18" s="239"/>
      <c r="H18" s="239"/>
      <c r="I18" s="239"/>
      <c r="J18" s="242"/>
      <c r="K18" s="242"/>
      <c r="L18" s="242"/>
      <c r="M18" s="242"/>
      <c r="N18" s="242"/>
      <c r="O18" s="242"/>
      <c r="P18" s="242"/>
      <c r="Q18" s="242"/>
      <c r="R18" s="242"/>
      <c r="S18" s="242"/>
      <c r="T18" s="242"/>
      <c r="U18" s="242"/>
      <c r="V18" s="242"/>
      <c r="W18" s="242"/>
      <c r="X18" s="242"/>
      <c r="Y18" s="242"/>
      <c r="Z18" s="242"/>
      <c r="AA18" s="242"/>
      <c r="AB18" s="242"/>
      <c r="AC18" s="242"/>
      <c r="AD18" s="242"/>
      <c r="AE18" s="242"/>
      <c r="AF18" s="242"/>
      <c r="AG18" s="242"/>
      <c r="AH18" s="242"/>
      <c r="AI18" s="242"/>
      <c r="AJ18" s="242"/>
      <c r="AK18" s="242"/>
      <c r="AL18" s="242"/>
      <c r="AM18" s="242"/>
      <c r="AN18" s="242"/>
      <c r="AO18" s="242"/>
      <c r="AP18" s="242"/>
      <c r="AQ18" s="242"/>
      <c r="AR18" s="242"/>
      <c r="AS18" s="242"/>
      <c r="AT18" s="242"/>
      <c r="AU18" s="242"/>
      <c r="AV18" s="242"/>
      <c r="AW18" s="242"/>
      <c r="AX18" s="242"/>
      <c r="AY18" s="242"/>
      <c r="AZ18" s="242"/>
      <c r="BA18" s="242"/>
      <c r="BB18" s="242"/>
      <c r="BC18" s="242"/>
      <c r="BD18" s="242"/>
      <c r="BE18" s="242"/>
      <c r="BF18" s="242"/>
      <c r="BG18" s="242"/>
      <c r="BH18" s="242"/>
      <c r="BI18" s="242"/>
      <c r="BJ18" s="242"/>
      <c r="BK18" s="242"/>
      <c r="BL18" s="242"/>
      <c r="BM18" s="242"/>
      <c r="BN18" s="242"/>
      <c r="BO18" s="242"/>
      <c r="BP18" s="242"/>
      <c r="BQ18" s="242"/>
      <c r="BR18" s="242"/>
      <c r="BS18" s="242"/>
      <c r="BT18" s="242"/>
      <c r="BU18" s="242"/>
      <c r="BV18" s="242"/>
      <c r="BW18" s="242"/>
      <c r="BX18" s="242"/>
      <c r="BY18" s="242"/>
      <c r="BZ18" s="242"/>
      <c r="CA18" s="242"/>
      <c r="CB18" s="242"/>
      <c r="CC18" s="242"/>
      <c r="CD18" s="242"/>
      <c r="CE18" s="242"/>
      <c r="CF18" s="242"/>
      <c r="CG18" s="242"/>
      <c r="CH18" s="242"/>
      <c r="CI18" s="242"/>
      <c r="CJ18" s="242"/>
      <c r="CK18" s="242"/>
      <c r="CL18" s="242"/>
      <c r="CM18" s="242"/>
    </row>
    <row r="19" spans="1:91" s="243" customFormat="1" ht="30" customHeight="1">
      <c r="A19" s="906" t="s">
        <v>95</v>
      </c>
      <c r="B19" s="906"/>
      <c r="C19" s="906"/>
      <c r="D19" s="906"/>
      <c r="E19" s="906"/>
      <c r="F19" s="906"/>
      <c r="G19" s="906"/>
      <c r="H19" s="906"/>
      <c r="I19" s="906"/>
      <c r="J19" s="242"/>
      <c r="K19" s="242"/>
      <c r="L19" s="242"/>
      <c r="M19" s="242"/>
      <c r="N19" s="242"/>
      <c r="O19" s="242"/>
      <c r="P19" s="242"/>
      <c r="Q19" s="242"/>
      <c r="R19" s="242"/>
      <c r="S19" s="242"/>
      <c r="T19" s="242"/>
      <c r="U19" s="242"/>
      <c r="V19" s="242"/>
      <c r="W19" s="242"/>
      <c r="X19" s="242"/>
      <c r="Y19" s="242"/>
      <c r="Z19" s="242"/>
      <c r="AA19" s="242"/>
      <c r="AB19" s="242"/>
      <c r="AC19" s="242"/>
      <c r="AD19" s="242"/>
      <c r="AE19" s="242"/>
      <c r="AF19" s="242"/>
      <c r="AG19" s="242"/>
      <c r="AH19" s="242"/>
      <c r="AI19" s="242"/>
      <c r="AJ19" s="242"/>
      <c r="AK19" s="242"/>
      <c r="AL19" s="242"/>
      <c r="AM19" s="242"/>
      <c r="AN19" s="242"/>
      <c r="AO19" s="242"/>
      <c r="AP19" s="242"/>
      <c r="AQ19" s="242"/>
      <c r="AR19" s="242"/>
      <c r="AS19" s="242"/>
      <c r="AT19" s="242"/>
      <c r="AU19" s="242"/>
      <c r="AV19" s="242"/>
      <c r="AW19" s="242"/>
      <c r="AX19" s="242"/>
      <c r="AY19" s="242"/>
      <c r="AZ19" s="242"/>
      <c r="BA19" s="242"/>
      <c r="BB19" s="242"/>
      <c r="BC19" s="242"/>
      <c r="BD19" s="242"/>
      <c r="BE19" s="242"/>
      <c r="BF19" s="242"/>
      <c r="BG19" s="242"/>
      <c r="BH19" s="242"/>
      <c r="BI19" s="242"/>
      <c r="BJ19" s="242"/>
      <c r="BK19" s="242"/>
      <c r="BL19" s="242"/>
      <c r="BM19" s="242"/>
      <c r="BN19" s="242"/>
      <c r="BO19" s="242"/>
      <c r="BP19" s="242"/>
      <c r="BQ19" s="242"/>
      <c r="BR19" s="242"/>
      <c r="BS19" s="242"/>
      <c r="BT19" s="242"/>
      <c r="BU19" s="242"/>
      <c r="BV19" s="242"/>
      <c r="BW19" s="242"/>
      <c r="BX19" s="242"/>
      <c r="BY19" s="242"/>
      <c r="BZ19" s="242"/>
      <c r="CA19" s="242"/>
      <c r="CB19" s="242"/>
      <c r="CC19" s="242"/>
      <c r="CD19" s="242"/>
      <c r="CE19" s="242"/>
      <c r="CF19" s="242"/>
      <c r="CG19" s="242"/>
      <c r="CH19" s="242"/>
      <c r="CI19" s="242"/>
      <c r="CJ19" s="242"/>
      <c r="CK19" s="242"/>
      <c r="CL19" s="242"/>
      <c r="CM19" s="242"/>
    </row>
    <row r="20" spans="1:91" s="243" customFormat="1" ht="9.75" customHeight="1">
      <c r="A20" s="906" t="s">
        <v>96</v>
      </c>
      <c r="B20" s="906"/>
      <c r="C20" s="906"/>
      <c r="D20" s="906"/>
      <c r="E20" s="906"/>
      <c r="F20" s="906"/>
      <c r="G20" s="906"/>
      <c r="H20" s="906"/>
      <c r="I20" s="906"/>
      <c r="J20" s="242"/>
      <c r="K20" s="242"/>
      <c r="L20" s="242"/>
      <c r="M20" s="242"/>
      <c r="N20" s="242"/>
      <c r="O20" s="242"/>
      <c r="P20" s="242"/>
      <c r="Q20" s="242"/>
      <c r="R20" s="242"/>
      <c r="S20" s="242"/>
      <c r="T20" s="242"/>
      <c r="U20" s="242"/>
      <c r="V20" s="242"/>
      <c r="W20" s="242"/>
      <c r="X20" s="242"/>
      <c r="Y20" s="242"/>
      <c r="Z20" s="242"/>
      <c r="AA20" s="242"/>
      <c r="AB20" s="242"/>
      <c r="AC20" s="242"/>
      <c r="AD20" s="242"/>
      <c r="AE20" s="242"/>
      <c r="AF20" s="242"/>
      <c r="AG20" s="242"/>
      <c r="AH20" s="242"/>
      <c r="AI20" s="242"/>
      <c r="AJ20" s="242"/>
      <c r="AK20" s="242"/>
      <c r="AL20" s="242"/>
      <c r="AM20" s="242"/>
      <c r="AN20" s="242"/>
      <c r="AO20" s="242"/>
      <c r="AP20" s="242"/>
      <c r="AQ20" s="242"/>
      <c r="AR20" s="242"/>
      <c r="AS20" s="242"/>
      <c r="AT20" s="242"/>
      <c r="AU20" s="242"/>
      <c r="AV20" s="242"/>
      <c r="AW20" s="242"/>
      <c r="AX20" s="242"/>
      <c r="AY20" s="242"/>
      <c r="AZ20" s="242"/>
      <c r="BA20" s="242"/>
      <c r="BB20" s="242"/>
      <c r="BC20" s="242"/>
      <c r="BD20" s="242"/>
      <c r="BE20" s="242"/>
      <c r="BF20" s="242"/>
      <c r="BG20" s="242"/>
      <c r="BH20" s="242"/>
      <c r="BI20" s="242"/>
      <c r="BJ20" s="242"/>
      <c r="BK20" s="242"/>
      <c r="BL20" s="242"/>
      <c r="BM20" s="242"/>
      <c r="BN20" s="242"/>
      <c r="BO20" s="242"/>
      <c r="BP20" s="242"/>
      <c r="BQ20" s="242"/>
      <c r="BR20" s="242"/>
      <c r="BS20" s="242"/>
      <c r="BT20" s="242"/>
      <c r="BU20" s="242"/>
      <c r="BV20" s="242"/>
      <c r="BW20" s="242"/>
      <c r="BX20" s="242"/>
      <c r="BY20" s="242"/>
      <c r="BZ20" s="242"/>
      <c r="CA20" s="242"/>
      <c r="CB20" s="242"/>
      <c r="CC20" s="242"/>
      <c r="CD20" s="242"/>
      <c r="CE20" s="242"/>
      <c r="CF20" s="242"/>
      <c r="CG20" s="242"/>
      <c r="CH20" s="242"/>
      <c r="CI20" s="242"/>
      <c r="CJ20" s="242"/>
      <c r="CK20" s="242"/>
      <c r="CL20" s="242"/>
      <c r="CM20" s="242"/>
    </row>
    <row r="21" spans="1:91" s="243" customFormat="1" ht="9.75" customHeight="1">
      <c r="A21" s="239"/>
      <c r="B21" s="239"/>
      <c r="C21" s="239"/>
      <c r="D21" s="239"/>
      <c r="E21" s="906" t="s">
        <v>97</v>
      </c>
      <c r="F21" s="906"/>
      <c r="G21" s="906"/>
      <c r="H21" s="906"/>
      <c r="I21" s="906"/>
      <c r="J21" s="242"/>
      <c r="K21" s="242"/>
      <c r="L21" s="242"/>
      <c r="M21" s="242"/>
      <c r="N21" s="242"/>
      <c r="O21" s="242"/>
      <c r="P21" s="242"/>
      <c r="Q21" s="242"/>
      <c r="R21" s="242"/>
      <c r="S21" s="242"/>
      <c r="T21" s="242"/>
      <c r="U21" s="242"/>
      <c r="V21" s="242"/>
      <c r="W21" s="242"/>
      <c r="X21" s="242"/>
      <c r="Y21" s="242"/>
      <c r="Z21" s="242"/>
      <c r="AA21" s="242"/>
      <c r="AB21" s="242"/>
      <c r="AC21" s="242"/>
      <c r="AD21" s="242"/>
      <c r="AE21" s="242"/>
      <c r="AF21" s="242"/>
      <c r="AG21" s="242"/>
      <c r="AH21" s="242"/>
      <c r="AI21" s="242"/>
      <c r="AJ21" s="242"/>
      <c r="AK21" s="242"/>
      <c r="AL21" s="242"/>
      <c r="AM21" s="242"/>
      <c r="AN21" s="242"/>
      <c r="AO21" s="242"/>
      <c r="AP21" s="242"/>
      <c r="AQ21" s="242"/>
      <c r="AR21" s="242"/>
      <c r="AS21" s="242"/>
      <c r="AT21" s="242"/>
      <c r="AU21" s="242"/>
      <c r="AV21" s="242"/>
      <c r="AW21" s="242"/>
      <c r="AX21" s="242"/>
      <c r="AY21" s="242"/>
      <c r="AZ21" s="242"/>
      <c r="BA21" s="242"/>
      <c r="BB21" s="242"/>
      <c r="BC21" s="242"/>
      <c r="BD21" s="242"/>
      <c r="BE21" s="242"/>
      <c r="BF21" s="242"/>
      <c r="BG21" s="242"/>
      <c r="BH21" s="242"/>
      <c r="BI21" s="242"/>
      <c r="BJ21" s="242"/>
      <c r="BK21" s="242"/>
      <c r="BL21" s="242"/>
      <c r="BM21" s="242"/>
      <c r="BN21" s="242"/>
      <c r="BO21" s="242"/>
      <c r="BP21" s="242"/>
      <c r="BQ21" s="242"/>
      <c r="BR21" s="242"/>
      <c r="BS21" s="242"/>
      <c r="BT21" s="242"/>
      <c r="BU21" s="242"/>
      <c r="BV21" s="242"/>
      <c r="BW21" s="242"/>
      <c r="BX21" s="242"/>
      <c r="BY21" s="242"/>
      <c r="BZ21" s="242"/>
      <c r="CA21" s="242"/>
      <c r="CB21" s="242"/>
      <c r="CC21" s="242"/>
      <c r="CD21" s="242"/>
      <c r="CE21" s="242"/>
      <c r="CF21" s="242"/>
      <c r="CG21" s="242"/>
      <c r="CH21" s="242"/>
      <c r="CI21" s="242"/>
      <c r="CJ21" s="242"/>
      <c r="CK21" s="242"/>
      <c r="CL21" s="242"/>
      <c r="CM21" s="242"/>
    </row>
    <row r="22" spans="1:91" s="243" customFormat="1" ht="9.75" customHeight="1">
      <c r="A22" s="906" t="s">
        <v>498</v>
      </c>
      <c r="B22" s="906"/>
      <c r="C22" s="906"/>
      <c r="D22" s="906"/>
      <c r="E22" s="906"/>
      <c r="F22" s="906"/>
      <c r="G22" s="906"/>
      <c r="H22" s="906"/>
      <c r="I22" s="906"/>
      <c r="J22" s="242"/>
      <c r="K22" s="242"/>
      <c r="L22" s="242"/>
      <c r="M22" s="242"/>
      <c r="N22" s="242"/>
      <c r="O22" s="242"/>
      <c r="P22" s="242"/>
      <c r="Q22" s="242"/>
      <c r="R22" s="242"/>
      <c r="S22" s="242"/>
      <c r="T22" s="242"/>
      <c r="U22" s="242"/>
      <c r="V22" s="242"/>
      <c r="W22" s="242"/>
      <c r="X22" s="242"/>
      <c r="Y22" s="242"/>
      <c r="Z22" s="242"/>
      <c r="AA22" s="242"/>
      <c r="AB22" s="242"/>
      <c r="AC22" s="242"/>
      <c r="AD22" s="242"/>
      <c r="AE22" s="242"/>
      <c r="AF22" s="242"/>
      <c r="AG22" s="242"/>
      <c r="AH22" s="242"/>
      <c r="AI22" s="242"/>
      <c r="AJ22" s="242"/>
      <c r="AK22" s="242"/>
      <c r="AL22" s="242"/>
      <c r="AM22" s="242"/>
      <c r="AN22" s="242"/>
      <c r="AO22" s="242"/>
      <c r="AP22" s="242"/>
      <c r="AQ22" s="242"/>
      <c r="AR22" s="242"/>
      <c r="AS22" s="242"/>
      <c r="AT22" s="242"/>
      <c r="AU22" s="242"/>
      <c r="AV22" s="242"/>
      <c r="AW22" s="242"/>
      <c r="AX22" s="242"/>
      <c r="AY22" s="242"/>
      <c r="AZ22" s="242"/>
      <c r="BA22" s="242"/>
      <c r="BB22" s="242"/>
      <c r="BC22" s="242"/>
      <c r="BD22" s="242"/>
      <c r="BE22" s="242"/>
      <c r="BF22" s="242"/>
      <c r="BG22" s="242"/>
      <c r="BH22" s="242"/>
      <c r="BI22" s="242"/>
      <c r="BJ22" s="242"/>
      <c r="BK22" s="242"/>
      <c r="BL22" s="242"/>
      <c r="BM22" s="242"/>
      <c r="BN22" s="242"/>
      <c r="BO22" s="242"/>
      <c r="BP22" s="242"/>
      <c r="BQ22" s="242"/>
      <c r="BR22" s="242"/>
      <c r="BS22" s="242"/>
      <c r="BT22" s="242"/>
      <c r="BU22" s="242"/>
      <c r="BV22" s="242"/>
      <c r="BW22" s="242"/>
      <c r="BX22" s="242"/>
      <c r="BY22" s="242"/>
      <c r="BZ22" s="242"/>
      <c r="CA22" s="242"/>
      <c r="CB22" s="242"/>
      <c r="CC22" s="242"/>
      <c r="CD22" s="242"/>
      <c r="CE22" s="242"/>
      <c r="CF22" s="242"/>
      <c r="CG22" s="242"/>
      <c r="CH22" s="242"/>
      <c r="CI22" s="242"/>
      <c r="CJ22" s="242"/>
      <c r="CK22" s="242"/>
      <c r="CL22" s="242"/>
      <c r="CM22" s="242"/>
    </row>
    <row r="23" spans="1:91" s="243" customFormat="1" ht="19.5" customHeight="1">
      <c r="A23" s="239"/>
      <c r="B23" s="239"/>
      <c r="C23" s="239"/>
      <c r="D23" s="239"/>
      <c r="E23" s="906" t="s">
        <v>189</v>
      </c>
      <c r="F23" s="906"/>
      <c r="G23" s="906"/>
      <c r="H23" s="906"/>
      <c r="I23" s="906"/>
      <c r="J23" s="242"/>
      <c r="K23" s="242"/>
      <c r="L23" s="242"/>
      <c r="M23" s="242"/>
      <c r="N23" s="242"/>
      <c r="O23" s="242"/>
      <c r="P23" s="242"/>
      <c r="Q23" s="242"/>
      <c r="R23" s="242"/>
      <c r="S23" s="242"/>
      <c r="T23" s="242"/>
      <c r="U23" s="242"/>
      <c r="V23" s="242"/>
      <c r="W23" s="242"/>
      <c r="X23" s="242"/>
      <c r="Y23" s="242"/>
      <c r="Z23" s="242"/>
      <c r="AA23" s="242"/>
      <c r="AB23" s="242"/>
      <c r="AC23" s="242"/>
      <c r="AD23" s="242"/>
      <c r="AE23" s="242"/>
      <c r="AF23" s="242"/>
      <c r="AG23" s="242"/>
      <c r="AH23" s="242"/>
      <c r="AI23" s="242"/>
      <c r="AJ23" s="242"/>
      <c r="AK23" s="242"/>
      <c r="AL23" s="242"/>
      <c r="AM23" s="242"/>
      <c r="AN23" s="242"/>
      <c r="AO23" s="242"/>
      <c r="AP23" s="242"/>
      <c r="AQ23" s="242"/>
      <c r="AR23" s="242"/>
      <c r="AS23" s="242"/>
      <c r="AT23" s="242"/>
      <c r="AU23" s="242"/>
      <c r="AV23" s="242"/>
      <c r="AW23" s="242"/>
      <c r="AX23" s="242"/>
      <c r="AY23" s="242"/>
      <c r="AZ23" s="242"/>
      <c r="BA23" s="242"/>
      <c r="BB23" s="242"/>
      <c r="BC23" s="242"/>
      <c r="BD23" s="242"/>
      <c r="BE23" s="242"/>
      <c r="BF23" s="242"/>
      <c r="BG23" s="242"/>
      <c r="BH23" s="242"/>
      <c r="BI23" s="242"/>
      <c r="BJ23" s="242"/>
      <c r="BK23" s="242"/>
      <c r="BL23" s="242"/>
      <c r="BM23" s="242"/>
      <c r="BN23" s="242"/>
      <c r="BO23" s="242"/>
      <c r="BP23" s="242"/>
      <c r="BQ23" s="242"/>
      <c r="BR23" s="242"/>
      <c r="BS23" s="242"/>
      <c r="BT23" s="242"/>
      <c r="BU23" s="242"/>
      <c r="BV23" s="242"/>
      <c r="BW23" s="242"/>
      <c r="BX23" s="242"/>
      <c r="BY23" s="242"/>
      <c r="BZ23" s="242"/>
      <c r="CA23" s="242"/>
      <c r="CB23" s="242"/>
      <c r="CC23" s="242"/>
      <c r="CD23" s="242"/>
      <c r="CE23" s="242"/>
      <c r="CF23" s="242"/>
      <c r="CG23" s="242"/>
      <c r="CH23" s="242"/>
      <c r="CI23" s="242"/>
      <c r="CJ23" s="242"/>
      <c r="CK23" s="242"/>
      <c r="CL23" s="242"/>
      <c r="CM23" s="242"/>
    </row>
    <row r="24" spans="1:91" s="243" customFormat="1" ht="3" customHeight="1">
      <c r="A24" s="239"/>
      <c r="B24" s="239"/>
      <c r="C24" s="239"/>
      <c r="D24" s="239"/>
      <c r="E24" s="239" t="s">
        <v>190</v>
      </c>
      <c r="F24" s="239"/>
      <c r="G24" s="239"/>
      <c r="H24" s="239"/>
      <c r="I24" s="239"/>
      <c r="J24" s="242"/>
      <c r="K24" s="242"/>
      <c r="L24" s="242"/>
      <c r="M24" s="242"/>
      <c r="N24" s="242"/>
      <c r="O24" s="242"/>
      <c r="P24" s="242"/>
      <c r="Q24" s="242"/>
      <c r="R24" s="242"/>
      <c r="S24" s="242"/>
      <c r="T24" s="242"/>
      <c r="U24" s="242"/>
      <c r="V24" s="242"/>
      <c r="W24" s="242"/>
      <c r="X24" s="242"/>
      <c r="Y24" s="242"/>
      <c r="Z24" s="242"/>
      <c r="AA24" s="242"/>
      <c r="AB24" s="242"/>
      <c r="AC24" s="242"/>
      <c r="AD24" s="242"/>
      <c r="AE24" s="242"/>
      <c r="AF24" s="242"/>
      <c r="AG24" s="242"/>
      <c r="AH24" s="242"/>
      <c r="AI24" s="242"/>
      <c r="AJ24" s="242"/>
      <c r="AK24" s="242"/>
      <c r="AL24" s="242"/>
      <c r="AM24" s="242"/>
      <c r="AN24" s="242"/>
      <c r="AO24" s="242"/>
      <c r="AP24" s="242"/>
      <c r="AQ24" s="242"/>
      <c r="AR24" s="242"/>
      <c r="AS24" s="242"/>
      <c r="AT24" s="242"/>
      <c r="AU24" s="242"/>
      <c r="AV24" s="242"/>
      <c r="AW24" s="242"/>
      <c r="AX24" s="242"/>
      <c r="AY24" s="242"/>
      <c r="AZ24" s="242"/>
      <c r="BA24" s="242"/>
      <c r="BB24" s="242"/>
      <c r="BC24" s="242"/>
      <c r="BD24" s="242"/>
      <c r="BE24" s="242"/>
      <c r="BF24" s="242"/>
      <c r="BG24" s="242"/>
      <c r="BH24" s="242"/>
      <c r="BI24" s="242"/>
      <c r="BJ24" s="242"/>
      <c r="BK24" s="242"/>
      <c r="BL24" s="242"/>
      <c r="BM24" s="242"/>
      <c r="BN24" s="242"/>
      <c r="BO24" s="242"/>
      <c r="BP24" s="242"/>
      <c r="BQ24" s="242"/>
      <c r="BR24" s="242"/>
      <c r="BS24" s="242"/>
      <c r="BT24" s="242"/>
      <c r="BU24" s="242"/>
      <c r="BV24" s="242"/>
      <c r="BW24" s="242"/>
      <c r="BX24" s="242"/>
      <c r="BY24" s="242"/>
      <c r="BZ24" s="242"/>
      <c r="CA24" s="242"/>
      <c r="CB24" s="242"/>
      <c r="CC24" s="242"/>
      <c r="CD24" s="242"/>
      <c r="CE24" s="242"/>
      <c r="CF24" s="242"/>
      <c r="CG24" s="242"/>
      <c r="CH24" s="242"/>
      <c r="CI24" s="242"/>
      <c r="CJ24" s="242"/>
      <c r="CK24" s="242"/>
      <c r="CL24" s="242"/>
      <c r="CM24" s="242"/>
    </row>
    <row r="25" spans="1:91" s="243" customFormat="1" ht="9.75" customHeight="1">
      <c r="A25" s="239"/>
      <c r="B25" s="239"/>
      <c r="C25" s="239"/>
      <c r="D25" s="239"/>
      <c r="E25" s="257">
        <v>5562.5</v>
      </c>
      <c r="F25" s="257"/>
      <c r="G25" s="257"/>
      <c r="H25" s="257"/>
      <c r="I25" s="257"/>
      <c r="J25" s="242"/>
      <c r="K25" s="242"/>
      <c r="L25" s="242"/>
      <c r="M25" s="242"/>
      <c r="N25" s="242"/>
      <c r="O25" s="242"/>
      <c r="P25" s="242"/>
      <c r="Q25" s="242"/>
      <c r="R25" s="242"/>
      <c r="S25" s="242"/>
      <c r="T25" s="242"/>
      <c r="U25" s="242"/>
      <c r="V25" s="242"/>
      <c r="W25" s="242"/>
      <c r="X25" s="242"/>
      <c r="Y25" s="242"/>
      <c r="Z25" s="242"/>
      <c r="AA25" s="242"/>
      <c r="AB25" s="242"/>
      <c r="AC25" s="242"/>
      <c r="AD25" s="242"/>
      <c r="AE25" s="242"/>
      <c r="AF25" s="242"/>
      <c r="AG25" s="242"/>
      <c r="AH25" s="242"/>
      <c r="AI25" s="242"/>
      <c r="AJ25" s="242"/>
      <c r="AK25" s="242"/>
      <c r="AL25" s="242"/>
      <c r="AM25" s="242"/>
      <c r="AN25" s="242"/>
      <c r="AO25" s="242"/>
      <c r="AP25" s="242"/>
      <c r="AQ25" s="242"/>
      <c r="AR25" s="242"/>
      <c r="AS25" s="242"/>
      <c r="AT25" s="242"/>
      <c r="AU25" s="242"/>
      <c r="AV25" s="242"/>
      <c r="AW25" s="242"/>
      <c r="AX25" s="242"/>
      <c r="AY25" s="242"/>
      <c r="AZ25" s="242"/>
      <c r="BA25" s="242"/>
      <c r="BB25" s="242"/>
      <c r="BC25" s="242"/>
      <c r="BD25" s="242"/>
      <c r="BE25" s="242"/>
      <c r="BF25" s="242"/>
      <c r="BG25" s="242"/>
      <c r="BH25" s="242"/>
      <c r="BI25" s="242"/>
      <c r="BJ25" s="242"/>
      <c r="BK25" s="242"/>
      <c r="BL25" s="242"/>
      <c r="BM25" s="242"/>
      <c r="BN25" s="242"/>
      <c r="BO25" s="242"/>
      <c r="BP25" s="242"/>
      <c r="BQ25" s="242"/>
      <c r="BR25" s="242"/>
      <c r="BS25" s="242"/>
      <c r="BT25" s="242"/>
      <c r="BU25" s="242"/>
      <c r="BV25" s="242"/>
      <c r="BW25" s="242"/>
      <c r="BX25" s="242"/>
      <c r="BY25" s="242"/>
      <c r="BZ25" s="242"/>
      <c r="CA25" s="242"/>
      <c r="CB25" s="242"/>
      <c r="CC25" s="242"/>
      <c r="CD25" s="242"/>
      <c r="CE25" s="242"/>
      <c r="CF25" s="242"/>
      <c r="CG25" s="242"/>
      <c r="CH25" s="242"/>
      <c r="CI25" s="242"/>
      <c r="CJ25" s="242"/>
      <c r="CK25" s="242"/>
      <c r="CL25" s="242"/>
      <c r="CM25" s="242"/>
    </row>
    <row r="26" spans="1:91" s="243" customFormat="1" ht="9.75" customHeight="1">
      <c r="A26" s="239"/>
      <c r="B26" s="239"/>
      <c r="C26" s="239"/>
      <c r="D26" s="239"/>
      <c r="E26" s="906" t="s">
        <v>499</v>
      </c>
      <c r="F26" s="906"/>
      <c r="G26" s="906"/>
      <c r="H26" s="906"/>
      <c r="I26" s="906"/>
      <c r="J26" s="242"/>
      <c r="K26" s="242"/>
      <c r="L26" s="242"/>
      <c r="M26" s="242"/>
      <c r="N26" s="242"/>
      <c r="O26" s="242"/>
      <c r="P26" s="242"/>
      <c r="Q26" s="242"/>
      <c r="R26" s="242"/>
      <c r="S26" s="242"/>
      <c r="T26" s="242"/>
      <c r="U26" s="242"/>
      <c r="V26" s="242"/>
      <c r="W26" s="242"/>
      <c r="X26" s="242"/>
      <c r="Y26" s="242"/>
      <c r="Z26" s="242"/>
      <c r="AA26" s="242"/>
      <c r="AB26" s="242"/>
      <c r="AC26" s="242"/>
      <c r="AD26" s="242"/>
      <c r="AE26" s="242"/>
      <c r="AF26" s="242"/>
      <c r="AG26" s="242"/>
      <c r="AH26" s="242"/>
      <c r="AI26" s="242"/>
      <c r="AJ26" s="242"/>
      <c r="AK26" s="242"/>
      <c r="AL26" s="242"/>
      <c r="AM26" s="242"/>
      <c r="AN26" s="242"/>
      <c r="AO26" s="242"/>
      <c r="AP26" s="242"/>
      <c r="AQ26" s="242"/>
      <c r="AR26" s="242"/>
      <c r="AS26" s="242"/>
      <c r="AT26" s="242"/>
      <c r="AU26" s="242"/>
      <c r="AV26" s="242"/>
      <c r="AW26" s="242"/>
      <c r="AX26" s="242"/>
      <c r="AY26" s="242"/>
      <c r="AZ26" s="242"/>
      <c r="BA26" s="242"/>
      <c r="BB26" s="242"/>
      <c r="BC26" s="242"/>
      <c r="BD26" s="242"/>
      <c r="BE26" s="242"/>
      <c r="BF26" s="242"/>
      <c r="BG26" s="242"/>
      <c r="BH26" s="242"/>
      <c r="BI26" s="242"/>
      <c r="BJ26" s="242"/>
      <c r="BK26" s="242"/>
      <c r="BL26" s="242"/>
      <c r="BM26" s="242"/>
      <c r="BN26" s="242"/>
      <c r="BO26" s="242"/>
      <c r="BP26" s="242"/>
      <c r="BQ26" s="242"/>
      <c r="BR26" s="242"/>
      <c r="BS26" s="242"/>
      <c r="BT26" s="242"/>
      <c r="BU26" s="242"/>
      <c r="BV26" s="242"/>
      <c r="BW26" s="242"/>
      <c r="BX26" s="242"/>
      <c r="BY26" s="242"/>
      <c r="BZ26" s="242"/>
      <c r="CA26" s="242"/>
      <c r="CB26" s="242"/>
      <c r="CC26" s="242"/>
      <c r="CD26" s="242"/>
      <c r="CE26" s="242"/>
      <c r="CF26" s="242"/>
      <c r="CG26" s="242"/>
      <c r="CH26" s="242"/>
      <c r="CI26" s="242"/>
      <c r="CJ26" s="242"/>
      <c r="CK26" s="242"/>
      <c r="CL26" s="242"/>
      <c r="CM26" s="242"/>
    </row>
    <row r="27" spans="1:91" s="243" customFormat="1" ht="9.75" customHeight="1">
      <c r="A27" s="239"/>
      <c r="B27" s="239"/>
      <c r="C27" s="239"/>
      <c r="D27" s="239"/>
      <c r="E27" s="257">
        <v>2016</v>
      </c>
      <c r="F27" s="257"/>
      <c r="G27" s="257"/>
      <c r="H27" s="257"/>
      <c r="I27" s="257"/>
      <c r="J27" s="242"/>
      <c r="K27" s="242"/>
      <c r="L27" s="242"/>
      <c r="M27" s="242"/>
      <c r="N27" s="242"/>
      <c r="O27" s="242"/>
      <c r="P27" s="242"/>
      <c r="Q27" s="242"/>
      <c r="R27" s="242"/>
      <c r="S27" s="242"/>
      <c r="T27" s="242"/>
      <c r="U27" s="242"/>
      <c r="V27" s="242"/>
      <c r="W27" s="242"/>
      <c r="X27" s="242"/>
      <c r="Y27" s="242"/>
      <c r="Z27" s="242"/>
      <c r="AA27" s="242"/>
      <c r="AB27" s="242"/>
      <c r="AC27" s="242"/>
      <c r="AD27" s="242"/>
      <c r="AE27" s="242"/>
      <c r="AF27" s="242"/>
      <c r="AG27" s="242"/>
      <c r="AH27" s="242"/>
      <c r="AI27" s="242"/>
      <c r="AJ27" s="242"/>
      <c r="AK27" s="242"/>
      <c r="AL27" s="242"/>
      <c r="AM27" s="242"/>
      <c r="AN27" s="242"/>
      <c r="AO27" s="242"/>
      <c r="AP27" s="242"/>
      <c r="AQ27" s="242"/>
      <c r="AR27" s="242"/>
      <c r="AS27" s="242"/>
      <c r="AT27" s="242"/>
      <c r="AU27" s="242"/>
      <c r="AV27" s="242"/>
      <c r="AW27" s="242"/>
      <c r="AX27" s="242"/>
      <c r="AY27" s="242"/>
      <c r="AZ27" s="242"/>
      <c r="BA27" s="242"/>
      <c r="BB27" s="242"/>
      <c r="BC27" s="242"/>
      <c r="BD27" s="242"/>
      <c r="BE27" s="242"/>
      <c r="BF27" s="242"/>
      <c r="BG27" s="242"/>
      <c r="BH27" s="242"/>
      <c r="BI27" s="242"/>
      <c r="BJ27" s="242"/>
      <c r="BK27" s="242"/>
      <c r="BL27" s="242"/>
      <c r="BM27" s="242"/>
      <c r="BN27" s="242"/>
      <c r="BO27" s="242"/>
      <c r="BP27" s="242"/>
      <c r="BQ27" s="242"/>
      <c r="BR27" s="242"/>
      <c r="BS27" s="242"/>
      <c r="BT27" s="242"/>
      <c r="BU27" s="242"/>
      <c r="BV27" s="242"/>
      <c r="BW27" s="242"/>
      <c r="BX27" s="242"/>
      <c r="BY27" s="242"/>
      <c r="BZ27" s="242"/>
      <c r="CA27" s="242"/>
      <c r="CB27" s="242"/>
      <c r="CC27" s="242"/>
      <c r="CD27" s="242"/>
      <c r="CE27" s="242"/>
      <c r="CF27" s="242"/>
      <c r="CG27" s="242"/>
      <c r="CH27" s="242"/>
      <c r="CI27" s="242"/>
      <c r="CJ27" s="242"/>
      <c r="CK27" s="242"/>
      <c r="CL27" s="242"/>
      <c r="CM27" s="242"/>
    </row>
    <row r="28" spans="1:91" s="243" customFormat="1" ht="9.75" customHeight="1">
      <c r="A28" s="906" t="s">
        <v>191</v>
      </c>
      <c r="B28" s="906"/>
      <c r="C28" s="906"/>
      <c r="D28" s="906"/>
      <c r="E28" s="906"/>
      <c r="F28" s="906"/>
      <c r="G28" s="906"/>
      <c r="H28" s="906"/>
      <c r="I28" s="906"/>
      <c r="J28" s="242"/>
      <c r="K28" s="242"/>
      <c r="L28" s="242"/>
      <c r="M28" s="242"/>
      <c r="N28" s="242"/>
      <c r="O28" s="242"/>
      <c r="P28" s="242"/>
      <c r="Q28" s="242"/>
      <c r="R28" s="242"/>
      <c r="S28" s="242"/>
      <c r="T28" s="242"/>
      <c r="U28" s="242"/>
      <c r="V28" s="242"/>
      <c r="W28" s="242"/>
      <c r="X28" s="242"/>
      <c r="Y28" s="242"/>
      <c r="Z28" s="242"/>
      <c r="AA28" s="242"/>
      <c r="AB28" s="242"/>
      <c r="AC28" s="242"/>
      <c r="AD28" s="242"/>
      <c r="AE28" s="242"/>
      <c r="AF28" s="242"/>
      <c r="AG28" s="242"/>
      <c r="AH28" s="242"/>
      <c r="AI28" s="242"/>
      <c r="AJ28" s="242"/>
      <c r="AK28" s="242"/>
      <c r="AL28" s="242"/>
      <c r="AM28" s="242"/>
      <c r="AN28" s="242"/>
      <c r="AO28" s="242"/>
      <c r="AP28" s="242"/>
      <c r="AQ28" s="242"/>
      <c r="AR28" s="242"/>
      <c r="AS28" s="242"/>
      <c r="AT28" s="242"/>
      <c r="AU28" s="242"/>
      <c r="AV28" s="242"/>
      <c r="AW28" s="242"/>
      <c r="AX28" s="242"/>
      <c r="AY28" s="242"/>
      <c r="AZ28" s="242"/>
      <c r="BA28" s="242"/>
      <c r="BB28" s="242"/>
      <c r="BC28" s="242"/>
      <c r="BD28" s="242"/>
      <c r="BE28" s="242"/>
      <c r="BF28" s="242"/>
      <c r="BG28" s="242"/>
      <c r="BH28" s="242"/>
      <c r="BI28" s="242"/>
      <c r="BJ28" s="242"/>
      <c r="BK28" s="242"/>
      <c r="BL28" s="242"/>
      <c r="BM28" s="242"/>
      <c r="BN28" s="242"/>
      <c r="BO28" s="242"/>
      <c r="BP28" s="242"/>
      <c r="BQ28" s="242"/>
      <c r="BR28" s="242"/>
      <c r="BS28" s="242"/>
      <c r="BT28" s="242"/>
      <c r="BU28" s="242"/>
      <c r="BV28" s="242"/>
      <c r="BW28" s="242"/>
      <c r="BX28" s="242"/>
      <c r="BY28" s="242"/>
      <c r="BZ28" s="242"/>
      <c r="CA28" s="242"/>
      <c r="CB28" s="242"/>
      <c r="CC28" s="242"/>
      <c r="CD28" s="242"/>
      <c r="CE28" s="242"/>
      <c r="CF28" s="242"/>
      <c r="CG28" s="242"/>
      <c r="CH28" s="242"/>
      <c r="CI28" s="242"/>
      <c r="CJ28" s="242"/>
      <c r="CK28" s="242"/>
      <c r="CL28" s="242"/>
      <c r="CM28" s="242"/>
    </row>
    <row r="29" spans="1:91" s="243" customFormat="1" ht="3" customHeight="1">
      <c r="A29" s="239"/>
      <c r="B29" s="239"/>
      <c r="C29" s="239"/>
      <c r="D29" s="239"/>
      <c r="E29" s="239"/>
      <c r="F29" s="239"/>
      <c r="G29" s="239"/>
      <c r="H29" s="239"/>
      <c r="I29" s="239"/>
      <c r="J29" s="242"/>
      <c r="K29" s="242"/>
      <c r="L29" s="242"/>
      <c r="M29" s="242"/>
      <c r="N29" s="242"/>
      <c r="O29" s="242"/>
      <c r="P29" s="242"/>
      <c r="Q29" s="242"/>
      <c r="R29" s="242"/>
      <c r="S29" s="242"/>
      <c r="T29" s="242"/>
      <c r="U29" s="242"/>
      <c r="V29" s="242"/>
      <c r="W29" s="242"/>
      <c r="X29" s="242"/>
      <c r="Y29" s="242"/>
      <c r="Z29" s="242"/>
      <c r="AA29" s="242"/>
      <c r="AB29" s="242"/>
      <c r="AC29" s="242"/>
      <c r="AD29" s="242"/>
      <c r="AE29" s="242"/>
      <c r="AF29" s="242"/>
      <c r="AG29" s="242"/>
      <c r="AH29" s="242"/>
      <c r="AI29" s="242"/>
      <c r="AJ29" s="242"/>
      <c r="AK29" s="242"/>
      <c r="AL29" s="242"/>
      <c r="AM29" s="242"/>
      <c r="AN29" s="242"/>
      <c r="AO29" s="242"/>
      <c r="AP29" s="242"/>
      <c r="AQ29" s="242"/>
      <c r="AR29" s="242"/>
      <c r="AS29" s="242"/>
      <c r="AT29" s="242"/>
      <c r="AU29" s="242"/>
      <c r="AV29" s="242"/>
      <c r="AW29" s="242"/>
      <c r="AX29" s="242"/>
      <c r="AY29" s="242"/>
      <c r="AZ29" s="242"/>
      <c r="BA29" s="242"/>
      <c r="BB29" s="242"/>
      <c r="BC29" s="242"/>
      <c r="BD29" s="242"/>
      <c r="BE29" s="242"/>
      <c r="BF29" s="242"/>
      <c r="BG29" s="242"/>
      <c r="BH29" s="242"/>
      <c r="BI29" s="242"/>
      <c r="BJ29" s="242"/>
      <c r="BK29" s="242"/>
      <c r="BL29" s="242"/>
      <c r="BM29" s="242"/>
      <c r="BN29" s="242"/>
      <c r="BO29" s="242"/>
      <c r="BP29" s="242"/>
      <c r="BQ29" s="242"/>
      <c r="BR29" s="242"/>
      <c r="BS29" s="242"/>
      <c r="BT29" s="242"/>
      <c r="BU29" s="242"/>
      <c r="BV29" s="242"/>
      <c r="BW29" s="242"/>
      <c r="BX29" s="242"/>
      <c r="BY29" s="242"/>
      <c r="BZ29" s="242"/>
      <c r="CA29" s="242"/>
      <c r="CB29" s="242"/>
      <c r="CC29" s="242"/>
      <c r="CD29" s="242"/>
      <c r="CE29" s="242"/>
      <c r="CF29" s="242"/>
      <c r="CG29" s="242"/>
      <c r="CH29" s="242"/>
      <c r="CI29" s="242"/>
      <c r="CJ29" s="242"/>
      <c r="CK29" s="242"/>
      <c r="CL29" s="242"/>
      <c r="CM29" s="242"/>
    </row>
    <row r="30" spans="1:91" s="243" customFormat="1" ht="9.75" customHeight="1">
      <c r="A30" s="906" t="s">
        <v>192</v>
      </c>
      <c r="B30" s="906"/>
      <c r="C30" s="906"/>
      <c r="D30" s="906"/>
      <c r="E30" s="906"/>
      <c r="F30" s="906"/>
      <c r="G30" s="906"/>
      <c r="H30" s="906"/>
      <c r="I30" s="906"/>
      <c r="J30" s="242"/>
      <c r="K30" s="242"/>
      <c r="L30" s="242"/>
      <c r="M30" s="242"/>
      <c r="N30" s="242"/>
      <c r="O30" s="242"/>
      <c r="P30" s="242"/>
      <c r="Q30" s="242"/>
      <c r="R30" s="242"/>
      <c r="S30" s="242"/>
      <c r="T30" s="242"/>
      <c r="U30" s="242"/>
      <c r="V30" s="242"/>
      <c r="W30" s="242"/>
      <c r="X30" s="242"/>
      <c r="Y30" s="242"/>
      <c r="Z30" s="242"/>
      <c r="AA30" s="242"/>
      <c r="AB30" s="242"/>
      <c r="AC30" s="242"/>
      <c r="AD30" s="242"/>
      <c r="AE30" s="242"/>
      <c r="AF30" s="242"/>
      <c r="AG30" s="242"/>
      <c r="AH30" s="242"/>
      <c r="AI30" s="242"/>
      <c r="AJ30" s="242"/>
      <c r="AK30" s="242"/>
      <c r="AL30" s="242"/>
      <c r="AM30" s="242"/>
      <c r="AN30" s="242"/>
      <c r="AO30" s="242"/>
      <c r="AP30" s="242"/>
      <c r="AQ30" s="242"/>
      <c r="AR30" s="242"/>
      <c r="AS30" s="242"/>
      <c r="AT30" s="242"/>
      <c r="AU30" s="242"/>
      <c r="AV30" s="242"/>
      <c r="AW30" s="242"/>
      <c r="AX30" s="242"/>
      <c r="AY30" s="242"/>
      <c r="AZ30" s="242"/>
      <c r="BA30" s="242"/>
      <c r="BB30" s="242"/>
      <c r="BC30" s="242"/>
      <c r="BD30" s="242"/>
      <c r="BE30" s="242"/>
      <c r="BF30" s="242"/>
      <c r="BG30" s="242"/>
      <c r="BH30" s="242"/>
      <c r="BI30" s="242"/>
      <c r="BJ30" s="242"/>
      <c r="BK30" s="242"/>
      <c r="BL30" s="242"/>
      <c r="BM30" s="242"/>
      <c r="BN30" s="242"/>
      <c r="BO30" s="242"/>
      <c r="BP30" s="242"/>
      <c r="BQ30" s="242"/>
      <c r="BR30" s="242"/>
      <c r="BS30" s="242"/>
      <c r="BT30" s="242"/>
      <c r="BU30" s="242"/>
      <c r="BV30" s="242"/>
      <c r="BW30" s="242"/>
      <c r="BX30" s="242"/>
      <c r="BY30" s="242"/>
      <c r="BZ30" s="242"/>
      <c r="CA30" s="242"/>
      <c r="CB30" s="242"/>
      <c r="CC30" s="242"/>
      <c r="CD30" s="242"/>
      <c r="CE30" s="242"/>
      <c r="CF30" s="242"/>
      <c r="CG30" s="242"/>
      <c r="CH30" s="242"/>
      <c r="CI30" s="242"/>
      <c r="CJ30" s="242"/>
      <c r="CK30" s="242"/>
      <c r="CL30" s="242"/>
      <c r="CM30" s="242"/>
    </row>
    <row r="31" spans="1:91" s="243" customFormat="1" ht="9.75" customHeight="1">
      <c r="A31" s="239"/>
      <c r="B31" s="239"/>
      <c r="C31" s="239"/>
      <c r="D31" s="239"/>
      <c r="E31" s="906" t="s">
        <v>193</v>
      </c>
      <c r="F31" s="906"/>
      <c r="G31" s="906"/>
      <c r="H31" s="906"/>
      <c r="I31" s="906"/>
      <c r="J31" s="242"/>
      <c r="K31" s="242"/>
      <c r="L31" s="242"/>
      <c r="M31" s="242"/>
      <c r="N31" s="242"/>
      <c r="O31" s="242"/>
      <c r="P31" s="242"/>
      <c r="Q31" s="242"/>
      <c r="R31" s="242"/>
      <c r="S31" s="242"/>
      <c r="T31" s="242"/>
      <c r="U31" s="242"/>
      <c r="V31" s="242"/>
      <c r="W31" s="242"/>
      <c r="X31" s="242"/>
      <c r="Y31" s="242"/>
      <c r="Z31" s="242"/>
      <c r="AA31" s="242"/>
      <c r="AB31" s="242"/>
      <c r="AC31" s="242"/>
      <c r="AD31" s="242"/>
      <c r="AE31" s="242"/>
      <c r="AF31" s="242"/>
      <c r="AG31" s="242"/>
      <c r="AH31" s="242"/>
      <c r="AI31" s="242"/>
      <c r="AJ31" s="242"/>
      <c r="AK31" s="242"/>
      <c r="AL31" s="242"/>
      <c r="AM31" s="242"/>
      <c r="AN31" s="242"/>
      <c r="AO31" s="242"/>
      <c r="AP31" s="242"/>
      <c r="AQ31" s="242"/>
      <c r="AR31" s="242"/>
      <c r="AS31" s="242"/>
      <c r="AT31" s="242"/>
      <c r="AU31" s="242"/>
      <c r="AV31" s="242"/>
      <c r="AW31" s="242"/>
      <c r="AX31" s="242"/>
      <c r="AY31" s="242"/>
      <c r="AZ31" s="242"/>
      <c r="BA31" s="242"/>
      <c r="BB31" s="242"/>
      <c r="BC31" s="242"/>
      <c r="BD31" s="242"/>
      <c r="BE31" s="242"/>
      <c r="BF31" s="242"/>
      <c r="BG31" s="242"/>
      <c r="BH31" s="242"/>
      <c r="BI31" s="242"/>
      <c r="BJ31" s="242"/>
      <c r="BK31" s="242"/>
      <c r="BL31" s="242"/>
      <c r="BM31" s="242"/>
      <c r="BN31" s="242"/>
      <c r="BO31" s="242"/>
      <c r="BP31" s="242"/>
      <c r="BQ31" s="242"/>
      <c r="BR31" s="242"/>
      <c r="BS31" s="242"/>
      <c r="BT31" s="242"/>
      <c r="BU31" s="242"/>
      <c r="BV31" s="242"/>
      <c r="BW31" s="242"/>
      <c r="BX31" s="242"/>
      <c r="BY31" s="242"/>
      <c r="BZ31" s="242"/>
      <c r="CA31" s="242"/>
      <c r="CB31" s="242"/>
      <c r="CC31" s="242"/>
      <c r="CD31" s="242"/>
      <c r="CE31" s="242"/>
      <c r="CF31" s="242"/>
      <c r="CG31" s="242"/>
      <c r="CH31" s="242"/>
      <c r="CI31" s="242"/>
      <c r="CJ31" s="242"/>
      <c r="CK31" s="242"/>
      <c r="CL31" s="242"/>
      <c r="CM31" s="242"/>
    </row>
    <row r="32" spans="1:91" s="243" customFormat="1" ht="9.75" customHeight="1">
      <c r="A32" s="906" t="s">
        <v>194</v>
      </c>
      <c r="B32" s="906"/>
      <c r="C32" s="906"/>
      <c r="D32" s="906"/>
      <c r="E32" s="906"/>
      <c r="F32" s="906"/>
      <c r="G32" s="906"/>
      <c r="H32" s="906"/>
      <c r="I32" s="906"/>
      <c r="J32" s="242"/>
      <c r="K32" s="242"/>
      <c r="L32" s="242"/>
      <c r="M32" s="242"/>
      <c r="N32" s="242"/>
      <c r="O32" s="242"/>
      <c r="P32" s="242"/>
      <c r="Q32" s="242"/>
      <c r="R32" s="242"/>
      <c r="S32" s="242"/>
      <c r="T32" s="242"/>
      <c r="U32" s="242"/>
      <c r="V32" s="242"/>
      <c r="W32" s="242"/>
      <c r="X32" s="242"/>
      <c r="Y32" s="242"/>
      <c r="Z32" s="242"/>
      <c r="AA32" s="242"/>
      <c r="AB32" s="242"/>
      <c r="AC32" s="242"/>
      <c r="AD32" s="242"/>
      <c r="AE32" s="242"/>
      <c r="AF32" s="242"/>
      <c r="AG32" s="242"/>
      <c r="AH32" s="242"/>
      <c r="AI32" s="242"/>
      <c r="AJ32" s="242"/>
      <c r="AK32" s="242"/>
      <c r="AL32" s="242"/>
      <c r="AM32" s="242"/>
      <c r="AN32" s="242"/>
      <c r="AO32" s="242"/>
      <c r="AP32" s="242"/>
      <c r="AQ32" s="242"/>
      <c r="AR32" s="242"/>
      <c r="AS32" s="242"/>
      <c r="AT32" s="242"/>
      <c r="AU32" s="242"/>
      <c r="AV32" s="242"/>
      <c r="AW32" s="242"/>
      <c r="AX32" s="242"/>
      <c r="AY32" s="242"/>
      <c r="AZ32" s="242"/>
      <c r="BA32" s="242"/>
      <c r="BB32" s="242"/>
      <c r="BC32" s="242"/>
      <c r="BD32" s="242"/>
      <c r="BE32" s="242"/>
      <c r="BF32" s="242"/>
      <c r="BG32" s="242"/>
      <c r="BH32" s="242"/>
      <c r="BI32" s="242"/>
      <c r="BJ32" s="242"/>
      <c r="BK32" s="242"/>
      <c r="BL32" s="242"/>
      <c r="BM32" s="242"/>
      <c r="BN32" s="242"/>
      <c r="BO32" s="242"/>
      <c r="BP32" s="242"/>
      <c r="BQ32" s="242"/>
      <c r="BR32" s="242"/>
      <c r="BS32" s="242"/>
      <c r="BT32" s="242"/>
      <c r="BU32" s="242"/>
      <c r="BV32" s="242"/>
      <c r="BW32" s="242"/>
      <c r="BX32" s="242"/>
      <c r="BY32" s="242"/>
      <c r="BZ32" s="242"/>
      <c r="CA32" s="242"/>
      <c r="CB32" s="242"/>
      <c r="CC32" s="242"/>
      <c r="CD32" s="242"/>
      <c r="CE32" s="242"/>
      <c r="CF32" s="242"/>
      <c r="CG32" s="242"/>
      <c r="CH32" s="242"/>
      <c r="CI32" s="242"/>
      <c r="CJ32" s="242"/>
      <c r="CK32" s="242"/>
      <c r="CL32" s="242"/>
      <c r="CM32" s="242"/>
    </row>
    <row r="33" spans="1:91" s="243" customFormat="1" ht="9.75" customHeight="1">
      <c r="A33" s="239"/>
      <c r="B33" s="239"/>
      <c r="C33" s="239"/>
      <c r="D33" s="239"/>
      <c r="E33" s="906" t="s">
        <v>195</v>
      </c>
      <c r="F33" s="906"/>
      <c r="G33" s="906"/>
      <c r="H33" s="906"/>
      <c r="I33" s="906"/>
      <c r="J33" s="242"/>
      <c r="K33" s="242"/>
      <c r="L33" s="242"/>
      <c r="M33" s="242"/>
      <c r="N33" s="242"/>
      <c r="O33" s="242"/>
      <c r="P33" s="242"/>
      <c r="Q33" s="242"/>
      <c r="R33" s="242"/>
      <c r="S33" s="242"/>
      <c r="T33" s="242"/>
      <c r="U33" s="242"/>
      <c r="V33" s="242"/>
      <c r="W33" s="242"/>
      <c r="X33" s="242"/>
      <c r="Y33" s="242"/>
      <c r="Z33" s="242"/>
      <c r="AA33" s="242"/>
      <c r="AB33" s="242"/>
      <c r="AC33" s="242"/>
      <c r="AD33" s="242"/>
      <c r="AE33" s="242"/>
      <c r="AF33" s="242"/>
      <c r="AG33" s="242"/>
      <c r="AH33" s="242"/>
      <c r="AI33" s="242"/>
      <c r="AJ33" s="242"/>
      <c r="AK33" s="242"/>
      <c r="AL33" s="242"/>
      <c r="AM33" s="242"/>
      <c r="AN33" s="242"/>
      <c r="AO33" s="242"/>
      <c r="AP33" s="242"/>
      <c r="AQ33" s="242"/>
      <c r="AR33" s="242"/>
      <c r="AS33" s="242"/>
      <c r="AT33" s="242"/>
      <c r="AU33" s="242"/>
      <c r="AV33" s="242"/>
      <c r="AW33" s="242"/>
      <c r="AX33" s="242"/>
      <c r="AY33" s="242"/>
      <c r="AZ33" s="242"/>
      <c r="BA33" s="242"/>
      <c r="BB33" s="242"/>
      <c r="BC33" s="242"/>
      <c r="BD33" s="242"/>
      <c r="BE33" s="242"/>
      <c r="BF33" s="242"/>
      <c r="BG33" s="242"/>
      <c r="BH33" s="242"/>
      <c r="BI33" s="242"/>
      <c r="BJ33" s="242"/>
      <c r="BK33" s="242"/>
      <c r="BL33" s="242"/>
      <c r="BM33" s="242"/>
      <c r="BN33" s="242"/>
      <c r="BO33" s="242"/>
      <c r="BP33" s="242"/>
      <c r="BQ33" s="242"/>
      <c r="BR33" s="242"/>
      <c r="BS33" s="242"/>
      <c r="BT33" s="242"/>
      <c r="BU33" s="242"/>
      <c r="BV33" s="242"/>
      <c r="BW33" s="242"/>
      <c r="BX33" s="242"/>
      <c r="BY33" s="242"/>
      <c r="BZ33" s="242"/>
      <c r="CA33" s="242"/>
      <c r="CB33" s="242"/>
      <c r="CC33" s="242"/>
      <c r="CD33" s="242"/>
      <c r="CE33" s="242"/>
      <c r="CF33" s="242"/>
      <c r="CG33" s="242"/>
      <c r="CH33" s="242"/>
      <c r="CI33" s="242"/>
      <c r="CJ33" s="242"/>
      <c r="CK33" s="242"/>
      <c r="CL33" s="242"/>
      <c r="CM33" s="242"/>
    </row>
    <row r="34" spans="1:91" s="243" customFormat="1" ht="4.5" customHeight="1">
      <c r="A34" s="239"/>
      <c r="B34" s="239"/>
      <c r="C34" s="239"/>
      <c r="D34" s="239"/>
      <c r="E34" s="239"/>
      <c r="F34" s="239"/>
      <c r="G34" s="239"/>
      <c r="H34" s="239"/>
      <c r="I34" s="239"/>
      <c r="J34" s="242"/>
      <c r="K34" s="242"/>
      <c r="L34" s="242"/>
      <c r="M34" s="242"/>
      <c r="N34" s="242"/>
      <c r="O34" s="242"/>
      <c r="P34" s="242"/>
      <c r="Q34" s="242"/>
      <c r="R34" s="242"/>
      <c r="S34" s="242"/>
      <c r="T34" s="242"/>
      <c r="U34" s="242"/>
      <c r="V34" s="242"/>
      <c r="W34" s="242"/>
      <c r="X34" s="242"/>
      <c r="Y34" s="242"/>
      <c r="Z34" s="242"/>
      <c r="AA34" s="242"/>
      <c r="AB34" s="242"/>
      <c r="AC34" s="242"/>
      <c r="AD34" s="242"/>
      <c r="AE34" s="242"/>
      <c r="AF34" s="242"/>
      <c r="AG34" s="242"/>
      <c r="AH34" s="242"/>
      <c r="AI34" s="242"/>
      <c r="AJ34" s="242"/>
      <c r="AK34" s="242"/>
      <c r="AL34" s="242"/>
      <c r="AM34" s="242"/>
      <c r="AN34" s="242"/>
      <c r="AO34" s="242"/>
      <c r="AP34" s="242"/>
      <c r="AQ34" s="242"/>
      <c r="AR34" s="242"/>
      <c r="AS34" s="242"/>
      <c r="AT34" s="242"/>
      <c r="AU34" s="242"/>
      <c r="AV34" s="242"/>
      <c r="AW34" s="242"/>
      <c r="AX34" s="242"/>
      <c r="AY34" s="242"/>
      <c r="AZ34" s="242"/>
      <c r="BA34" s="242"/>
      <c r="BB34" s="242"/>
      <c r="BC34" s="242"/>
      <c r="BD34" s="242"/>
      <c r="BE34" s="242"/>
      <c r="BF34" s="242"/>
      <c r="BG34" s="242"/>
      <c r="BH34" s="242"/>
      <c r="BI34" s="242"/>
      <c r="BJ34" s="242"/>
      <c r="BK34" s="242"/>
      <c r="BL34" s="242"/>
      <c r="BM34" s="242"/>
      <c r="BN34" s="242"/>
      <c r="BO34" s="242"/>
      <c r="BP34" s="242"/>
      <c r="BQ34" s="242"/>
      <c r="BR34" s="242"/>
      <c r="BS34" s="242"/>
      <c r="BT34" s="242"/>
      <c r="BU34" s="242"/>
      <c r="BV34" s="242"/>
      <c r="BW34" s="242"/>
      <c r="BX34" s="242"/>
      <c r="BY34" s="242"/>
      <c r="BZ34" s="242"/>
      <c r="CA34" s="242"/>
      <c r="CB34" s="242"/>
      <c r="CC34" s="242"/>
      <c r="CD34" s="242"/>
      <c r="CE34" s="242"/>
      <c r="CF34" s="242"/>
      <c r="CG34" s="242"/>
      <c r="CH34" s="242"/>
      <c r="CI34" s="242"/>
      <c r="CJ34" s="242"/>
      <c r="CK34" s="242"/>
      <c r="CL34" s="242"/>
      <c r="CM34" s="242"/>
    </row>
    <row r="35" spans="1:91" s="243" customFormat="1" ht="9.75" customHeight="1">
      <c r="A35" s="239"/>
      <c r="B35" s="239"/>
      <c r="C35" s="239"/>
      <c r="D35" s="239"/>
      <c r="E35" s="257">
        <v>2066.5</v>
      </c>
      <c r="F35" s="239"/>
      <c r="G35" s="239"/>
      <c r="H35" s="239"/>
      <c r="I35" s="239"/>
      <c r="J35" s="242"/>
      <c r="K35" s="242"/>
      <c r="L35" s="242"/>
      <c r="M35" s="242"/>
      <c r="N35" s="242"/>
      <c r="O35" s="242"/>
      <c r="P35" s="242"/>
      <c r="Q35" s="242"/>
      <c r="R35" s="242"/>
      <c r="S35" s="242"/>
      <c r="T35" s="242"/>
      <c r="U35" s="242"/>
      <c r="V35" s="242"/>
      <c r="W35" s="242"/>
      <c r="X35" s="242"/>
      <c r="Y35" s="242"/>
      <c r="Z35" s="242"/>
      <c r="AA35" s="242"/>
      <c r="AB35" s="242"/>
      <c r="AC35" s="242"/>
      <c r="AD35" s="242"/>
      <c r="AE35" s="242"/>
      <c r="AF35" s="242"/>
      <c r="AG35" s="242"/>
      <c r="AH35" s="242"/>
      <c r="AI35" s="242"/>
      <c r="AJ35" s="242"/>
      <c r="AK35" s="242"/>
      <c r="AL35" s="242"/>
      <c r="AM35" s="242"/>
      <c r="AN35" s="242"/>
      <c r="AO35" s="242"/>
      <c r="AP35" s="242"/>
      <c r="AQ35" s="242"/>
      <c r="AR35" s="242"/>
      <c r="AS35" s="242"/>
      <c r="AT35" s="242"/>
      <c r="AU35" s="242"/>
      <c r="AV35" s="242"/>
      <c r="AW35" s="242"/>
      <c r="AX35" s="242"/>
      <c r="AY35" s="242"/>
      <c r="AZ35" s="242"/>
      <c r="BA35" s="242"/>
      <c r="BB35" s="242"/>
      <c r="BC35" s="242"/>
      <c r="BD35" s="242"/>
      <c r="BE35" s="242"/>
      <c r="BF35" s="242"/>
      <c r="BG35" s="242"/>
      <c r="BH35" s="242"/>
      <c r="BI35" s="242"/>
      <c r="BJ35" s="242"/>
      <c r="BK35" s="242"/>
      <c r="BL35" s="242"/>
      <c r="BM35" s="242"/>
      <c r="BN35" s="242"/>
      <c r="BO35" s="242"/>
      <c r="BP35" s="242"/>
      <c r="BQ35" s="242"/>
      <c r="BR35" s="242"/>
      <c r="BS35" s="242"/>
      <c r="BT35" s="242"/>
      <c r="BU35" s="242"/>
      <c r="BV35" s="242"/>
      <c r="BW35" s="242"/>
      <c r="BX35" s="242"/>
      <c r="BY35" s="242"/>
      <c r="BZ35" s="242"/>
      <c r="CA35" s="242"/>
      <c r="CB35" s="242"/>
      <c r="CC35" s="242"/>
      <c r="CD35" s="242"/>
      <c r="CE35" s="242"/>
      <c r="CF35" s="242"/>
      <c r="CG35" s="242"/>
      <c r="CH35" s="242"/>
      <c r="CI35" s="242"/>
      <c r="CJ35" s="242"/>
      <c r="CK35" s="242"/>
      <c r="CL35" s="242"/>
      <c r="CM35" s="242"/>
    </row>
    <row r="36" spans="1:91" s="243" customFormat="1" ht="9.75" customHeight="1">
      <c r="A36" s="239"/>
      <c r="B36" s="239"/>
      <c r="C36" s="239"/>
      <c r="D36" s="239"/>
      <c r="E36" s="910" t="s">
        <v>500</v>
      </c>
      <c r="F36" s="910"/>
      <c r="G36" s="910"/>
      <c r="H36" s="910"/>
      <c r="I36" s="910"/>
      <c r="J36" s="242"/>
      <c r="K36" s="242"/>
      <c r="L36" s="242"/>
      <c r="M36" s="242"/>
      <c r="N36" s="242"/>
      <c r="O36" s="242"/>
      <c r="P36" s="242"/>
      <c r="Q36" s="242"/>
      <c r="R36" s="242"/>
      <c r="S36" s="242"/>
      <c r="T36" s="242"/>
      <c r="U36" s="242"/>
      <c r="V36" s="242"/>
      <c r="W36" s="242"/>
      <c r="X36" s="242"/>
      <c r="Y36" s="242"/>
      <c r="Z36" s="242"/>
      <c r="AA36" s="242"/>
      <c r="AB36" s="242"/>
      <c r="AC36" s="242"/>
      <c r="AD36" s="242"/>
      <c r="AE36" s="242"/>
      <c r="AF36" s="242"/>
      <c r="AG36" s="242"/>
      <c r="AH36" s="242"/>
      <c r="AI36" s="242"/>
      <c r="AJ36" s="242"/>
      <c r="AK36" s="242"/>
      <c r="AL36" s="242"/>
      <c r="AM36" s="242"/>
      <c r="AN36" s="242"/>
      <c r="AO36" s="242"/>
      <c r="AP36" s="242"/>
      <c r="AQ36" s="242"/>
      <c r="AR36" s="242"/>
      <c r="AS36" s="242"/>
      <c r="AT36" s="242"/>
      <c r="AU36" s="242"/>
      <c r="AV36" s="242"/>
      <c r="AW36" s="242"/>
      <c r="AX36" s="242"/>
      <c r="AY36" s="242"/>
      <c r="AZ36" s="242"/>
      <c r="BA36" s="242"/>
      <c r="BB36" s="242"/>
      <c r="BC36" s="242"/>
      <c r="BD36" s="242"/>
      <c r="BE36" s="242"/>
      <c r="BF36" s="242"/>
      <c r="BG36" s="242"/>
      <c r="BH36" s="242"/>
      <c r="BI36" s="242"/>
      <c r="BJ36" s="242"/>
      <c r="BK36" s="242"/>
      <c r="BL36" s="242"/>
      <c r="BM36" s="242"/>
      <c r="BN36" s="242"/>
      <c r="BO36" s="242"/>
      <c r="BP36" s="242"/>
      <c r="BQ36" s="242"/>
      <c r="BR36" s="242"/>
      <c r="BS36" s="242"/>
      <c r="BT36" s="242"/>
      <c r="BU36" s="242"/>
      <c r="BV36" s="242"/>
      <c r="BW36" s="242"/>
      <c r="BX36" s="242"/>
      <c r="BY36" s="242"/>
      <c r="BZ36" s="242"/>
      <c r="CA36" s="242"/>
      <c r="CB36" s="242"/>
      <c r="CC36" s="242"/>
      <c r="CD36" s="242"/>
      <c r="CE36" s="242"/>
      <c r="CF36" s="242"/>
      <c r="CG36" s="242"/>
      <c r="CH36" s="242"/>
      <c r="CI36" s="242"/>
      <c r="CJ36" s="242"/>
      <c r="CK36" s="242"/>
      <c r="CL36" s="242"/>
      <c r="CM36" s="242"/>
    </row>
    <row r="37" spans="1:91" s="243" customFormat="1" ht="9.75" customHeight="1">
      <c r="A37" s="239"/>
      <c r="B37" s="239"/>
      <c r="C37" s="239"/>
      <c r="D37" s="239"/>
      <c r="E37" s="257">
        <v>2016</v>
      </c>
      <c r="F37" s="239"/>
      <c r="G37" s="239"/>
      <c r="H37" s="239"/>
      <c r="I37" s="239"/>
      <c r="J37" s="242"/>
      <c r="K37" s="242"/>
      <c r="L37" s="242"/>
      <c r="M37" s="242"/>
      <c r="N37" s="242"/>
      <c r="O37" s="242"/>
      <c r="P37" s="242"/>
      <c r="Q37" s="242"/>
      <c r="R37" s="242"/>
      <c r="S37" s="242"/>
      <c r="T37" s="242"/>
      <c r="U37" s="242"/>
      <c r="V37" s="242"/>
      <c r="W37" s="242"/>
      <c r="X37" s="242"/>
      <c r="Y37" s="242"/>
      <c r="Z37" s="242"/>
      <c r="AA37" s="242"/>
      <c r="AB37" s="242"/>
      <c r="AC37" s="242"/>
      <c r="AD37" s="242"/>
      <c r="AE37" s="242"/>
      <c r="AF37" s="242"/>
      <c r="AG37" s="242"/>
      <c r="AH37" s="242"/>
      <c r="AI37" s="242"/>
      <c r="AJ37" s="242"/>
      <c r="AK37" s="242"/>
      <c r="AL37" s="242"/>
      <c r="AM37" s="242"/>
      <c r="AN37" s="242"/>
      <c r="AO37" s="242"/>
      <c r="AP37" s="242"/>
      <c r="AQ37" s="242"/>
      <c r="AR37" s="242"/>
      <c r="AS37" s="242"/>
      <c r="AT37" s="242"/>
      <c r="AU37" s="242"/>
      <c r="AV37" s="242"/>
      <c r="AW37" s="242"/>
      <c r="AX37" s="242"/>
      <c r="AY37" s="242"/>
      <c r="AZ37" s="242"/>
      <c r="BA37" s="242"/>
      <c r="BB37" s="242"/>
      <c r="BC37" s="242"/>
      <c r="BD37" s="242"/>
      <c r="BE37" s="242"/>
      <c r="BF37" s="242"/>
      <c r="BG37" s="242"/>
      <c r="BH37" s="242"/>
      <c r="BI37" s="242"/>
      <c r="BJ37" s="242"/>
      <c r="BK37" s="242"/>
      <c r="BL37" s="242"/>
      <c r="BM37" s="242"/>
      <c r="BN37" s="242"/>
      <c r="BO37" s="242"/>
      <c r="BP37" s="242"/>
      <c r="BQ37" s="242"/>
      <c r="BR37" s="242"/>
      <c r="BS37" s="242"/>
      <c r="BT37" s="242"/>
      <c r="BU37" s="242"/>
      <c r="BV37" s="242"/>
      <c r="BW37" s="242"/>
      <c r="BX37" s="242"/>
      <c r="BY37" s="242"/>
      <c r="BZ37" s="242"/>
      <c r="CA37" s="242"/>
      <c r="CB37" s="242"/>
      <c r="CC37" s="242"/>
      <c r="CD37" s="242"/>
      <c r="CE37" s="242"/>
      <c r="CF37" s="242"/>
      <c r="CG37" s="242"/>
      <c r="CH37" s="242"/>
      <c r="CI37" s="242"/>
      <c r="CJ37" s="242"/>
      <c r="CK37" s="242"/>
      <c r="CL37" s="242"/>
      <c r="CM37" s="242"/>
    </row>
    <row r="38" spans="1:91" s="243" customFormat="1" ht="9.75" customHeight="1">
      <c r="A38" s="906" t="s">
        <v>196</v>
      </c>
      <c r="B38" s="906"/>
      <c r="C38" s="906"/>
      <c r="D38" s="906"/>
      <c r="E38" s="906"/>
      <c r="F38" s="906"/>
      <c r="G38" s="906"/>
      <c r="H38" s="906"/>
      <c r="I38" s="906"/>
      <c r="J38" s="242"/>
      <c r="K38" s="242"/>
      <c r="L38" s="242"/>
      <c r="M38" s="242"/>
      <c r="N38" s="242"/>
      <c r="O38" s="242"/>
      <c r="P38" s="242"/>
      <c r="Q38" s="242"/>
      <c r="R38" s="242"/>
      <c r="S38" s="242"/>
      <c r="T38" s="242"/>
      <c r="U38" s="242"/>
      <c r="V38" s="242"/>
      <c r="W38" s="242"/>
      <c r="X38" s="242"/>
      <c r="Y38" s="242"/>
      <c r="Z38" s="242"/>
      <c r="AA38" s="242"/>
      <c r="AB38" s="242"/>
      <c r="AC38" s="242"/>
      <c r="AD38" s="242"/>
      <c r="AE38" s="242"/>
      <c r="AF38" s="242"/>
      <c r="AG38" s="242"/>
      <c r="AH38" s="242"/>
      <c r="AI38" s="242"/>
      <c r="AJ38" s="242"/>
      <c r="AK38" s="242"/>
      <c r="AL38" s="242"/>
      <c r="AM38" s="242"/>
      <c r="AN38" s="242"/>
      <c r="AO38" s="242"/>
      <c r="AP38" s="242"/>
      <c r="AQ38" s="242"/>
      <c r="AR38" s="242"/>
      <c r="AS38" s="242"/>
      <c r="AT38" s="242"/>
      <c r="AU38" s="242"/>
      <c r="AV38" s="242"/>
      <c r="AW38" s="242"/>
      <c r="AX38" s="242"/>
      <c r="AY38" s="242"/>
      <c r="AZ38" s="242"/>
      <c r="BA38" s="242"/>
      <c r="BB38" s="242"/>
      <c r="BC38" s="242"/>
      <c r="BD38" s="242"/>
      <c r="BE38" s="242"/>
      <c r="BF38" s="242"/>
      <c r="BG38" s="242"/>
      <c r="BH38" s="242"/>
      <c r="BI38" s="242"/>
      <c r="BJ38" s="242"/>
      <c r="BK38" s="242"/>
      <c r="BL38" s="242"/>
      <c r="BM38" s="242"/>
      <c r="BN38" s="242"/>
      <c r="BO38" s="242"/>
      <c r="BP38" s="242"/>
      <c r="BQ38" s="242"/>
      <c r="BR38" s="242"/>
      <c r="BS38" s="242"/>
      <c r="BT38" s="242"/>
      <c r="BU38" s="242"/>
      <c r="BV38" s="242"/>
      <c r="BW38" s="242"/>
      <c r="BX38" s="242"/>
      <c r="BY38" s="242"/>
      <c r="BZ38" s="242"/>
      <c r="CA38" s="242"/>
      <c r="CB38" s="242"/>
      <c r="CC38" s="242"/>
      <c r="CD38" s="242"/>
      <c r="CE38" s="242"/>
      <c r="CF38" s="242"/>
      <c r="CG38" s="242"/>
      <c r="CH38" s="242"/>
      <c r="CI38" s="242"/>
      <c r="CJ38" s="242"/>
      <c r="CK38" s="242"/>
      <c r="CL38" s="242"/>
      <c r="CM38" s="242"/>
    </row>
    <row r="39" spans="1:91" s="243" customFormat="1" ht="9.75" customHeight="1">
      <c r="A39" s="906" t="s">
        <v>197</v>
      </c>
      <c r="B39" s="906"/>
      <c r="C39" s="906"/>
      <c r="D39" s="906"/>
      <c r="E39" s="906"/>
      <c r="F39" s="906"/>
      <c r="G39" s="906"/>
      <c r="H39" s="906"/>
      <c r="I39" s="906"/>
      <c r="J39" s="242"/>
      <c r="K39" s="242"/>
      <c r="L39" s="242"/>
      <c r="M39" s="242"/>
      <c r="N39" s="242"/>
      <c r="O39" s="242"/>
      <c r="P39" s="242"/>
      <c r="Q39" s="242"/>
      <c r="R39" s="242"/>
      <c r="S39" s="242"/>
      <c r="T39" s="242"/>
      <c r="U39" s="242"/>
      <c r="V39" s="242"/>
      <c r="W39" s="242"/>
      <c r="X39" s="242"/>
      <c r="Y39" s="242"/>
      <c r="Z39" s="242"/>
      <c r="AA39" s="242"/>
      <c r="AB39" s="242"/>
      <c r="AC39" s="242"/>
      <c r="AD39" s="242"/>
      <c r="AE39" s="242"/>
      <c r="AF39" s="242"/>
      <c r="AG39" s="242"/>
      <c r="AH39" s="242"/>
      <c r="AI39" s="242"/>
      <c r="AJ39" s="242"/>
      <c r="AK39" s="242"/>
      <c r="AL39" s="242"/>
      <c r="AM39" s="242"/>
      <c r="AN39" s="242"/>
      <c r="AO39" s="242"/>
      <c r="AP39" s="242"/>
      <c r="AQ39" s="242"/>
      <c r="AR39" s="242"/>
      <c r="AS39" s="242"/>
      <c r="AT39" s="242"/>
      <c r="AU39" s="242"/>
      <c r="AV39" s="242"/>
      <c r="AW39" s="242"/>
      <c r="AX39" s="242"/>
      <c r="AY39" s="242"/>
      <c r="AZ39" s="242"/>
      <c r="BA39" s="242"/>
      <c r="BB39" s="242"/>
      <c r="BC39" s="242"/>
      <c r="BD39" s="242"/>
      <c r="BE39" s="242"/>
      <c r="BF39" s="242"/>
      <c r="BG39" s="242"/>
      <c r="BH39" s="242"/>
      <c r="BI39" s="242"/>
      <c r="BJ39" s="242"/>
      <c r="BK39" s="242"/>
      <c r="BL39" s="242"/>
      <c r="BM39" s="242"/>
      <c r="BN39" s="242"/>
      <c r="BO39" s="242"/>
      <c r="BP39" s="242"/>
      <c r="BQ39" s="242"/>
      <c r="BR39" s="242"/>
      <c r="BS39" s="242"/>
      <c r="BT39" s="242"/>
      <c r="BU39" s="242"/>
      <c r="BV39" s="242"/>
      <c r="BW39" s="242"/>
      <c r="BX39" s="242"/>
      <c r="BY39" s="242"/>
      <c r="BZ39" s="242"/>
      <c r="CA39" s="242"/>
      <c r="CB39" s="242"/>
      <c r="CC39" s="242"/>
      <c r="CD39" s="242"/>
      <c r="CE39" s="242"/>
      <c r="CF39" s="242"/>
      <c r="CG39" s="242"/>
      <c r="CH39" s="242"/>
      <c r="CI39" s="242"/>
      <c r="CJ39" s="242"/>
      <c r="CK39" s="242"/>
      <c r="CL39" s="242"/>
      <c r="CM39" s="242"/>
    </row>
    <row r="40" spans="1:91" s="243" customFormat="1" ht="9.75" customHeight="1">
      <c r="A40" s="258" t="s">
        <v>289</v>
      </c>
      <c r="B40" s="906" t="s">
        <v>198</v>
      </c>
      <c r="C40" s="906"/>
      <c r="D40" s="906"/>
      <c r="E40" s="906"/>
      <c r="F40" s="906"/>
      <c r="G40" s="906"/>
      <c r="H40" s="906"/>
      <c r="I40" s="906"/>
      <c r="J40" s="242"/>
      <c r="K40" s="242"/>
      <c r="L40" s="242"/>
      <c r="M40" s="242"/>
      <c r="N40" s="242"/>
      <c r="O40" s="242"/>
      <c r="P40" s="242"/>
      <c r="Q40" s="242"/>
      <c r="R40" s="242"/>
      <c r="S40" s="242"/>
      <c r="T40" s="242"/>
      <c r="U40" s="242"/>
      <c r="V40" s="242"/>
      <c r="W40" s="242"/>
      <c r="X40" s="242"/>
      <c r="Y40" s="242"/>
      <c r="Z40" s="242"/>
      <c r="AA40" s="242"/>
      <c r="AB40" s="242"/>
      <c r="AC40" s="242"/>
      <c r="AD40" s="242"/>
      <c r="AE40" s="242"/>
      <c r="AF40" s="242"/>
      <c r="AG40" s="242"/>
      <c r="AH40" s="242"/>
      <c r="AI40" s="242"/>
      <c r="AJ40" s="242"/>
      <c r="AK40" s="242"/>
      <c r="AL40" s="242"/>
      <c r="AM40" s="242"/>
      <c r="AN40" s="242"/>
      <c r="AO40" s="242"/>
      <c r="AP40" s="242"/>
      <c r="AQ40" s="242"/>
      <c r="AR40" s="242"/>
      <c r="AS40" s="242"/>
      <c r="AT40" s="242"/>
      <c r="AU40" s="242"/>
      <c r="AV40" s="242"/>
      <c r="AW40" s="242"/>
      <c r="AX40" s="242"/>
      <c r="AY40" s="242"/>
      <c r="AZ40" s="242"/>
      <c r="BA40" s="242"/>
      <c r="BB40" s="242"/>
      <c r="BC40" s="242"/>
      <c r="BD40" s="242"/>
      <c r="BE40" s="242"/>
      <c r="BF40" s="242"/>
      <c r="BG40" s="242"/>
      <c r="BH40" s="242"/>
      <c r="BI40" s="242"/>
      <c r="BJ40" s="242"/>
      <c r="BK40" s="242"/>
      <c r="BL40" s="242"/>
      <c r="BM40" s="242"/>
      <c r="BN40" s="242"/>
      <c r="BO40" s="242"/>
      <c r="BP40" s="242"/>
      <c r="BQ40" s="242"/>
      <c r="BR40" s="242"/>
      <c r="BS40" s="242"/>
      <c r="BT40" s="242"/>
      <c r="BU40" s="242"/>
      <c r="BV40" s="242"/>
      <c r="BW40" s="242"/>
      <c r="BX40" s="242"/>
      <c r="BY40" s="242"/>
      <c r="BZ40" s="242"/>
      <c r="CA40" s="242"/>
      <c r="CB40" s="242"/>
      <c r="CC40" s="242"/>
      <c r="CD40" s="242"/>
      <c r="CE40" s="242"/>
      <c r="CF40" s="242"/>
      <c r="CG40" s="242"/>
      <c r="CH40" s="242"/>
      <c r="CI40" s="242"/>
      <c r="CJ40" s="242"/>
      <c r="CK40" s="242"/>
      <c r="CL40" s="242"/>
      <c r="CM40" s="242"/>
    </row>
    <row r="41" spans="1:91" s="243" customFormat="1" ht="9.75" customHeight="1">
      <c r="A41" s="258" t="s">
        <v>290</v>
      </c>
      <c r="B41" s="906" t="s">
        <v>199</v>
      </c>
      <c r="C41" s="906"/>
      <c r="D41" s="906"/>
      <c r="E41" s="906"/>
      <c r="F41" s="906"/>
      <c r="G41" s="906"/>
      <c r="H41" s="906"/>
      <c r="I41" s="906"/>
      <c r="J41" s="242"/>
      <c r="K41" s="242"/>
      <c r="L41" s="242"/>
      <c r="M41" s="242"/>
      <c r="N41" s="242"/>
      <c r="O41" s="242"/>
      <c r="P41" s="242"/>
      <c r="Q41" s="242"/>
      <c r="R41" s="242"/>
      <c r="S41" s="242"/>
      <c r="T41" s="242"/>
      <c r="U41" s="242"/>
      <c r="V41" s="242"/>
      <c r="W41" s="242"/>
      <c r="X41" s="242"/>
      <c r="Y41" s="242"/>
      <c r="Z41" s="242"/>
      <c r="AA41" s="242"/>
      <c r="AB41" s="242"/>
      <c r="AC41" s="242"/>
      <c r="AD41" s="242"/>
      <c r="AE41" s="242"/>
      <c r="AF41" s="242"/>
      <c r="AG41" s="242"/>
      <c r="AH41" s="242"/>
      <c r="AI41" s="242"/>
      <c r="AJ41" s="242"/>
      <c r="AK41" s="242"/>
      <c r="AL41" s="242"/>
      <c r="AM41" s="242"/>
      <c r="AN41" s="242"/>
      <c r="AO41" s="242"/>
      <c r="AP41" s="242"/>
      <c r="AQ41" s="242"/>
      <c r="AR41" s="242"/>
      <c r="AS41" s="242"/>
      <c r="AT41" s="242"/>
      <c r="AU41" s="242"/>
      <c r="AV41" s="242"/>
      <c r="AW41" s="242"/>
      <c r="AX41" s="242"/>
      <c r="AY41" s="242"/>
      <c r="AZ41" s="242"/>
      <c r="BA41" s="242"/>
      <c r="BB41" s="242"/>
      <c r="BC41" s="242"/>
      <c r="BD41" s="242"/>
      <c r="BE41" s="242"/>
      <c r="BF41" s="242"/>
      <c r="BG41" s="242"/>
      <c r="BH41" s="242"/>
      <c r="BI41" s="242"/>
      <c r="BJ41" s="242"/>
      <c r="BK41" s="242"/>
      <c r="BL41" s="242"/>
      <c r="BM41" s="242"/>
      <c r="BN41" s="242"/>
      <c r="BO41" s="242"/>
      <c r="BP41" s="242"/>
      <c r="BQ41" s="242"/>
      <c r="BR41" s="242"/>
      <c r="BS41" s="242"/>
      <c r="BT41" s="242"/>
      <c r="BU41" s="242"/>
      <c r="BV41" s="242"/>
      <c r="BW41" s="242"/>
      <c r="BX41" s="242"/>
      <c r="BY41" s="242"/>
      <c r="BZ41" s="242"/>
      <c r="CA41" s="242"/>
      <c r="CB41" s="242"/>
      <c r="CC41" s="242"/>
      <c r="CD41" s="242"/>
      <c r="CE41" s="242"/>
      <c r="CF41" s="242"/>
      <c r="CG41" s="242"/>
      <c r="CH41" s="242"/>
      <c r="CI41" s="242"/>
      <c r="CJ41" s="242"/>
      <c r="CK41" s="242"/>
      <c r="CL41" s="242"/>
      <c r="CM41" s="242"/>
    </row>
    <row r="42" spans="1:91" s="243" customFormat="1" ht="9.75" customHeight="1">
      <c r="A42" s="906" t="s">
        <v>200</v>
      </c>
      <c r="B42" s="906"/>
      <c r="C42" s="906"/>
      <c r="D42" s="906"/>
      <c r="E42" s="906"/>
      <c r="F42" s="906"/>
      <c r="G42" s="906"/>
      <c r="H42" s="906"/>
      <c r="I42" s="906"/>
      <c r="J42" s="242"/>
      <c r="K42" s="242"/>
      <c r="L42" s="242"/>
      <c r="M42" s="242"/>
      <c r="N42" s="242"/>
      <c r="O42" s="242"/>
      <c r="P42" s="242"/>
      <c r="Q42" s="242"/>
      <c r="R42" s="242"/>
      <c r="S42" s="242"/>
      <c r="T42" s="242"/>
      <c r="U42" s="242"/>
      <c r="V42" s="242"/>
      <c r="W42" s="242"/>
      <c r="X42" s="242"/>
      <c r="Y42" s="242"/>
      <c r="Z42" s="242"/>
      <c r="AA42" s="242"/>
      <c r="AB42" s="242"/>
      <c r="AC42" s="242"/>
      <c r="AD42" s="242"/>
      <c r="AE42" s="242"/>
      <c r="AF42" s="242"/>
      <c r="AG42" s="242"/>
      <c r="AH42" s="242"/>
      <c r="AI42" s="242"/>
      <c r="AJ42" s="242"/>
      <c r="AK42" s="242"/>
      <c r="AL42" s="242"/>
      <c r="AM42" s="242"/>
      <c r="AN42" s="242"/>
      <c r="AO42" s="242"/>
      <c r="AP42" s="242"/>
      <c r="AQ42" s="242"/>
      <c r="AR42" s="242"/>
      <c r="AS42" s="242"/>
      <c r="AT42" s="242"/>
      <c r="AU42" s="242"/>
      <c r="AV42" s="242"/>
      <c r="AW42" s="242"/>
      <c r="AX42" s="242"/>
      <c r="AY42" s="242"/>
      <c r="AZ42" s="242"/>
      <c r="BA42" s="242"/>
      <c r="BB42" s="242"/>
      <c r="BC42" s="242"/>
      <c r="BD42" s="242"/>
      <c r="BE42" s="242"/>
      <c r="BF42" s="242"/>
      <c r="BG42" s="242"/>
      <c r="BH42" s="242"/>
      <c r="BI42" s="242"/>
      <c r="BJ42" s="242"/>
      <c r="BK42" s="242"/>
      <c r="BL42" s="242"/>
      <c r="BM42" s="242"/>
      <c r="BN42" s="242"/>
      <c r="BO42" s="242"/>
      <c r="BP42" s="242"/>
      <c r="BQ42" s="242"/>
      <c r="BR42" s="242"/>
      <c r="BS42" s="242"/>
      <c r="BT42" s="242"/>
      <c r="BU42" s="242"/>
      <c r="BV42" s="242"/>
      <c r="BW42" s="242"/>
      <c r="BX42" s="242"/>
      <c r="BY42" s="242"/>
      <c r="BZ42" s="242"/>
      <c r="CA42" s="242"/>
      <c r="CB42" s="242"/>
      <c r="CC42" s="242"/>
      <c r="CD42" s="242"/>
      <c r="CE42" s="242"/>
      <c r="CF42" s="242"/>
      <c r="CG42" s="242"/>
      <c r="CH42" s="242"/>
      <c r="CI42" s="242"/>
      <c r="CJ42" s="242"/>
      <c r="CK42" s="242"/>
      <c r="CL42" s="242"/>
      <c r="CM42" s="242"/>
    </row>
    <row r="43" spans="1:91" s="243" customFormat="1" ht="9.75" customHeight="1">
      <c r="A43" s="906" t="s">
        <v>201</v>
      </c>
      <c r="B43" s="906"/>
      <c r="C43" s="906"/>
      <c r="D43" s="906"/>
      <c r="E43" s="906"/>
      <c r="F43" s="906"/>
      <c r="G43" s="906"/>
      <c r="H43" s="906"/>
      <c r="I43" s="906"/>
      <c r="J43" s="242"/>
      <c r="K43" s="242"/>
      <c r="L43" s="242"/>
      <c r="M43" s="242"/>
      <c r="N43" s="242"/>
      <c r="O43" s="242"/>
      <c r="P43" s="242"/>
      <c r="Q43" s="242"/>
      <c r="R43" s="242"/>
      <c r="S43" s="242"/>
      <c r="T43" s="242"/>
      <c r="U43" s="242"/>
      <c r="V43" s="242"/>
      <c r="W43" s="242"/>
      <c r="X43" s="242"/>
      <c r="Y43" s="242"/>
      <c r="Z43" s="242"/>
      <c r="AA43" s="242"/>
      <c r="AB43" s="242"/>
      <c r="AC43" s="242"/>
      <c r="AD43" s="242"/>
      <c r="AE43" s="242"/>
      <c r="AF43" s="242"/>
      <c r="AG43" s="242"/>
      <c r="AH43" s="242"/>
      <c r="AI43" s="242"/>
      <c r="AJ43" s="242"/>
      <c r="AK43" s="242"/>
      <c r="AL43" s="242"/>
      <c r="AM43" s="242"/>
      <c r="AN43" s="242"/>
      <c r="AO43" s="242"/>
      <c r="AP43" s="242"/>
      <c r="AQ43" s="242"/>
      <c r="AR43" s="242"/>
      <c r="AS43" s="242"/>
      <c r="AT43" s="242"/>
      <c r="AU43" s="242"/>
      <c r="AV43" s="242"/>
      <c r="AW43" s="242"/>
      <c r="AX43" s="242"/>
      <c r="AY43" s="242"/>
      <c r="AZ43" s="242"/>
      <c r="BA43" s="242"/>
      <c r="BB43" s="242"/>
      <c r="BC43" s="242"/>
      <c r="BD43" s="242"/>
      <c r="BE43" s="242"/>
      <c r="BF43" s="242"/>
      <c r="BG43" s="242"/>
      <c r="BH43" s="242"/>
      <c r="BI43" s="242"/>
      <c r="BJ43" s="242"/>
      <c r="BK43" s="242"/>
      <c r="BL43" s="242"/>
      <c r="BM43" s="242"/>
      <c r="BN43" s="242"/>
      <c r="BO43" s="242"/>
      <c r="BP43" s="242"/>
      <c r="BQ43" s="242"/>
      <c r="BR43" s="242"/>
      <c r="BS43" s="242"/>
      <c r="BT43" s="242"/>
      <c r="BU43" s="242"/>
      <c r="BV43" s="242"/>
      <c r="BW43" s="242"/>
      <c r="BX43" s="242"/>
      <c r="BY43" s="242"/>
      <c r="BZ43" s="242"/>
      <c r="CA43" s="242"/>
      <c r="CB43" s="242"/>
      <c r="CC43" s="242"/>
      <c r="CD43" s="242"/>
      <c r="CE43" s="242"/>
      <c r="CF43" s="242"/>
      <c r="CG43" s="242"/>
      <c r="CH43" s="242"/>
      <c r="CI43" s="242"/>
      <c r="CJ43" s="242"/>
      <c r="CK43" s="242"/>
      <c r="CL43" s="242"/>
      <c r="CM43" s="242"/>
    </row>
    <row r="44" spans="1:91" s="243" customFormat="1" ht="30" customHeight="1">
      <c r="A44" s="250" t="s">
        <v>202</v>
      </c>
      <c r="B44" s="907" t="s">
        <v>433</v>
      </c>
      <c r="C44" s="898"/>
      <c r="D44" s="898"/>
      <c r="E44" s="898"/>
      <c r="F44" s="898"/>
      <c r="G44" s="898"/>
      <c r="H44" s="898"/>
      <c r="I44" s="898"/>
      <c r="J44" s="242"/>
      <c r="K44" s="242"/>
      <c r="L44" s="242"/>
      <c r="M44" s="242"/>
      <c r="N44" s="242"/>
      <c r="O44" s="242"/>
      <c r="P44" s="242"/>
      <c r="Q44" s="242"/>
      <c r="R44" s="242"/>
      <c r="S44" s="242"/>
      <c r="T44" s="242"/>
      <c r="U44" s="242"/>
      <c r="V44" s="242"/>
      <c r="W44" s="242"/>
      <c r="X44" s="242"/>
      <c r="Y44" s="242"/>
      <c r="Z44" s="242"/>
      <c r="AA44" s="242"/>
      <c r="AB44" s="242"/>
      <c r="AC44" s="242"/>
      <c r="AD44" s="242"/>
      <c r="AE44" s="242"/>
      <c r="AF44" s="242"/>
      <c r="AG44" s="242"/>
      <c r="AH44" s="242"/>
      <c r="AI44" s="242"/>
      <c r="AJ44" s="242"/>
      <c r="AK44" s="242"/>
      <c r="AL44" s="242"/>
      <c r="AM44" s="242"/>
      <c r="AN44" s="242"/>
      <c r="AO44" s="242"/>
      <c r="AP44" s="242"/>
      <c r="AQ44" s="242"/>
      <c r="AR44" s="242"/>
      <c r="AS44" s="242"/>
      <c r="AT44" s="242"/>
      <c r="AU44" s="242"/>
      <c r="AV44" s="242"/>
      <c r="AW44" s="242"/>
      <c r="AX44" s="242"/>
      <c r="AY44" s="242"/>
      <c r="AZ44" s="242"/>
      <c r="BA44" s="242"/>
      <c r="BB44" s="242"/>
      <c r="BC44" s="242"/>
      <c r="BD44" s="242"/>
      <c r="BE44" s="242"/>
      <c r="BF44" s="242"/>
      <c r="BG44" s="242"/>
      <c r="BH44" s="242"/>
      <c r="BI44" s="242"/>
      <c r="BJ44" s="242"/>
      <c r="BK44" s="242"/>
      <c r="BL44" s="242"/>
      <c r="BM44" s="242"/>
      <c r="BN44" s="242"/>
      <c r="BO44" s="242"/>
      <c r="BP44" s="242"/>
      <c r="BQ44" s="242"/>
      <c r="BR44" s="242"/>
      <c r="BS44" s="242"/>
      <c r="BT44" s="242"/>
      <c r="BU44" s="242"/>
      <c r="BV44" s="242"/>
      <c r="BW44" s="242"/>
      <c r="BX44" s="242"/>
      <c r="BY44" s="242"/>
      <c r="BZ44" s="242"/>
      <c r="CA44" s="242"/>
      <c r="CB44" s="242"/>
      <c r="CC44" s="242"/>
      <c r="CD44" s="242"/>
      <c r="CE44" s="242"/>
      <c r="CF44" s="242"/>
      <c r="CG44" s="242"/>
      <c r="CH44" s="242"/>
      <c r="CI44" s="242"/>
      <c r="CJ44" s="242"/>
      <c r="CK44" s="242"/>
      <c r="CL44" s="242"/>
      <c r="CM44" s="242"/>
    </row>
    <row r="45" spans="1:91" s="243" customFormat="1" ht="9.75" customHeight="1">
      <c r="A45" s="250" t="s">
        <v>203</v>
      </c>
      <c r="B45" s="907" t="s">
        <v>434</v>
      </c>
      <c r="C45" s="898"/>
      <c r="D45" s="898"/>
      <c r="E45" s="898"/>
      <c r="F45" s="898"/>
      <c r="G45" s="898"/>
      <c r="H45" s="898"/>
      <c r="I45" s="898"/>
      <c r="J45" s="242"/>
      <c r="K45" s="242"/>
      <c r="L45" s="242"/>
      <c r="M45" s="242"/>
      <c r="N45" s="242"/>
      <c r="O45" s="242"/>
      <c r="P45" s="242"/>
      <c r="Q45" s="242"/>
      <c r="R45" s="242"/>
      <c r="S45" s="242"/>
      <c r="T45" s="242"/>
      <c r="U45" s="242"/>
      <c r="V45" s="242"/>
      <c r="W45" s="242"/>
      <c r="X45" s="242"/>
      <c r="Y45" s="242"/>
      <c r="Z45" s="242"/>
      <c r="AA45" s="242"/>
      <c r="AB45" s="242"/>
      <c r="AC45" s="242"/>
      <c r="AD45" s="242"/>
      <c r="AE45" s="242"/>
      <c r="AF45" s="242"/>
      <c r="AG45" s="242"/>
      <c r="AH45" s="242"/>
      <c r="AI45" s="242"/>
      <c r="AJ45" s="242"/>
      <c r="AK45" s="242"/>
      <c r="AL45" s="242"/>
      <c r="AM45" s="242"/>
      <c r="AN45" s="242"/>
      <c r="AO45" s="242"/>
      <c r="AP45" s="242"/>
      <c r="AQ45" s="242"/>
      <c r="AR45" s="242"/>
      <c r="AS45" s="242"/>
      <c r="AT45" s="242"/>
      <c r="AU45" s="242"/>
      <c r="AV45" s="242"/>
      <c r="AW45" s="242"/>
      <c r="AX45" s="242"/>
      <c r="AY45" s="242"/>
      <c r="AZ45" s="242"/>
      <c r="BA45" s="242"/>
      <c r="BB45" s="242"/>
      <c r="BC45" s="242"/>
      <c r="BD45" s="242"/>
      <c r="BE45" s="242"/>
      <c r="BF45" s="242"/>
      <c r="BG45" s="242"/>
      <c r="BH45" s="242"/>
      <c r="BI45" s="242"/>
      <c r="BJ45" s="242"/>
      <c r="BK45" s="242"/>
      <c r="BL45" s="242"/>
      <c r="BM45" s="242"/>
      <c r="BN45" s="242"/>
      <c r="BO45" s="242"/>
      <c r="BP45" s="242"/>
      <c r="BQ45" s="242"/>
      <c r="BR45" s="242"/>
      <c r="BS45" s="242"/>
      <c r="BT45" s="242"/>
      <c r="BU45" s="242"/>
      <c r="BV45" s="242"/>
      <c r="BW45" s="242"/>
      <c r="BX45" s="242"/>
      <c r="BY45" s="242"/>
      <c r="BZ45" s="242"/>
      <c r="CA45" s="242"/>
      <c r="CB45" s="242"/>
      <c r="CC45" s="242"/>
      <c r="CD45" s="242"/>
      <c r="CE45" s="242"/>
      <c r="CF45" s="242"/>
      <c r="CG45" s="242"/>
      <c r="CH45" s="242"/>
      <c r="CI45" s="242"/>
      <c r="CJ45" s="242"/>
      <c r="CK45" s="242"/>
      <c r="CL45" s="242"/>
      <c r="CM45" s="242"/>
    </row>
    <row r="46" spans="1:91" s="243" customFormat="1" ht="19.5" customHeight="1">
      <c r="A46" s="250" t="s">
        <v>204</v>
      </c>
      <c r="B46" s="907" t="s">
        <v>435</v>
      </c>
      <c r="C46" s="898"/>
      <c r="D46" s="898"/>
      <c r="E46" s="898"/>
      <c r="F46" s="898"/>
      <c r="G46" s="898"/>
      <c r="H46" s="898"/>
      <c r="I46" s="898"/>
      <c r="J46" s="242"/>
      <c r="K46" s="242"/>
      <c r="L46" s="242"/>
      <c r="M46" s="242"/>
      <c r="N46" s="242"/>
      <c r="O46" s="242"/>
      <c r="P46" s="242"/>
      <c r="Q46" s="242"/>
      <c r="R46" s="242"/>
      <c r="S46" s="242"/>
      <c r="T46" s="242"/>
      <c r="U46" s="242"/>
      <c r="V46" s="242"/>
      <c r="W46" s="242"/>
      <c r="X46" s="242"/>
      <c r="Y46" s="242"/>
      <c r="Z46" s="242"/>
      <c r="AA46" s="242"/>
      <c r="AB46" s="242"/>
      <c r="AC46" s="242"/>
      <c r="AD46" s="242"/>
      <c r="AE46" s="242"/>
      <c r="AF46" s="242"/>
      <c r="AG46" s="242"/>
      <c r="AH46" s="242"/>
      <c r="AI46" s="242"/>
      <c r="AJ46" s="242"/>
      <c r="AK46" s="242"/>
      <c r="AL46" s="242"/>
      <c r="AM46" s="242"/>
      <c r="AN46" s="242"/>
      <c r="AO46" s="242"/>
      <c r="AP46" s="242"/>
      <c r="AQ46" s="242"/>
      <c r="AR46" s="242"/>
      <c r="AS46" s="242"/>
      <c r="AT46" s="242"/>
      <c r="AU46" s="242"/>
      <c r="AV46" s="242"/>
      <c r="AW46" s="242"/>
      <c r="AX46" s="242"/>
      <c r="AY46" s="242"/>
      <c r="AZ46" s="242"/>
      <c r="BA46" s="242"/>
      <c r="BB46" s="242"/>
      <c r="BC46" s="242"/>
      <c r="BD46" s="242"/>
      <c r="BE46" s="242"/>
      <c r="BF46" s="242"/>
      <c r="BG46" s="242"/>
      <c r="BH46" s="242"/>
      <c r="BI46" s="242"/>
      <c r="BJ46" s="242"/>
      <c r="BK46" s="242"/>
      <c r="BL46" s="242"/>
      <c r="BM46" s="242"/>
      <c r="BN46" s="242"/>
      <c r="BO46" s="242"/>
      <c r="BP46" s="242"/>
      <c r="BQ46" s="242"/>
      <c r="BR46" s="242"/>
      <c r="BS46" s="242"/>
      <c r="BT46" s="242"/>
      <c r="BU46" s="242"/>
      <c r="BV46" s="242"/>
      <c r="BW46" s="242"/>
      <c r="BX46" s="242"/>
      <c r="BY46" s="242"/>
      <c r="BZ46" s="242"/>
      <c r="CA46" s="242"/>
      <c r="CB46" s="242"/>
      <c r="CC46" s="242"/>
      <c r="CD46" s="242"/>
      <c r="CE46" s="242"/>
      <c r="CF46" s="242"/>
      <c r="CG46" s="242"/>
      <c r="CH46" s="242"/>
      <c r="CI46" s="242"/>
      <c r="CJ46" s="242"/>
      <c r="CK46" s="242"/>
      <c r="CL46" s="242"/>
      <c r="CM46" s="242"/>
    </row>
    <row r="47" spans="1:91" s="243" customFormat="1" ht="19.5" customHeight="1">
      <c r="A47" s="250" t="s">
        <v>315</v>
      </c>
      <c r="B47" s="907" t="s">
        <v>436</v>
      </c>
      <c r="C47" s="898"/>
      <c r="D47" s="898"/>
      <c r="E47" s="898"/>
      <c r="F47" s="898"/>
      <c r="G47" s="898"/>
      <c r="H47" s="898"/>
      <c r="I47" s="898"/>
      <c r="J47" s="242"/>
      <c r="K47" s="242"/>
      <c r="L47" s="242"/>
      <c r="M47" s="242"/>
      <c r="N47" s="242"/>
      <c r="O47" s="242"/>
      <c r="P47" s="242"/>
      <c r="Q47" s="242"/>
      <c r="R47" s="242"/>
      <c r="S47" s="242"/>
      <c r="T47" s="242"/>
      <c r="U47" s="242"/>
      <c r="V47" s="242"/>
      <c r="W47" s="242"/>
      <c r="X47" s="242"/>
      <c r="Y47" s="242"/>
      <c r="Z47" s="242"/>
      <c r="AA47" s="242"/>
      <c r="AB47" s="242"/>
      <c r="AC47" s="242"/>
      <c r="AD47" s="242"/>
      <c r="AE47" s="242"/>
      <c r="AF47" s="242"/>
      <c r="AG47" s="242"/>
      <c r="AH47" s="242"/>
      <c r="AI47" s="242"/>
      <c r="AJ47" s="242"/>
      <c r="AK47" s="242"/>
      <c r="AL47" s="242"/>
      <c r="AM47" s="242"/>
      <c r="AN47" s="242"/>
      <c r="AO47" s="242"/>
      <c r="AP47" s="242"/>
      <c r="AQ47" s="242"/>
      <c r="AR47" s="242"/>
      <c r="AS47" s="242"/>
      <c r="AT47" s="242"/>
      <c r="AU47" s="242"/>
      <c r="AV47" s="242"/>
      <c r="AW47" s="242"/>
      <c r="AX47" s="242"/>
      <c r="AY47" s="242"/>
      <c r="AZ47" s="242"/>
      <c r="BA47" s="242"/>
      <c r="BB47" s="242"/>
      <c r="BC47" s="242"/>
      <c r="BD47" s="242"/>
      <c r="BE47" s="242"/>
      <c r="BF47" s="242"/>
      <c r="BG47" s="242"/>
      <c r="BH47" s="242"/>
      <c r="BI47" s="242"/>
      <c r="BJ47" s="242"/>
      <c r="BK47" s="242"/>
      <c r="BL47" s="242"/>
      <c r="BM47" s="242"/>
      <c r="BN47" s="242"/>
      <c r="BO47" s="242"/>
      <c r="BP47" s="242"/>
      <c r="BQ47" s="242"/>
      <c r="BR47" s="242"/>
      <c r="BS47" s="242"/>
      <c r="BT47" s="242"/>
      <c r="BU47" s="242"/>
      <c r="BV47" s="242"/>
      <c r="BW47" s="242"/>
      <c r="BX47" s="242"/>
      <c r="BY47" s="242"/>
      <c r="BZ47" s="242"/>
      <c r="CA47" s="242"/>
      <c r="CB47" s="242"/>
      <c r="CC47" s="242"/>
      <c r="CD47" s="242"/>
      <c r="CE47" s="242"/>
      <c r="CF47" s="242"/>
      <c r="CG47" s="242"/>
      <c r="CH47" s="242"/>
      <c r="CI47" s="242"/>
      <c r="CJ47" s="242"/>
      <c r="CK47" s="242"/>
      <c r="CL47" s="242"/>
      <c r="CM47" s="242"/>
    </row>
    <row r="48" spans="1:9" ht="30" customHeight="1">
      <c r="A48" s="902" t="s">
        <v>205</v>
      </c>
      <c r="B48" s="903"/>
      <c r="C48" s="903"/>
      <c r="D48" s="903"/>
      <c r="E48" s="903"/>
      <c r="F48" s="903"/>
      <c r="G48" s="903"/>
      <c r="H48" s="903"/>
      <c r="I48" s="903"/>
    </row>
    <row r="49" spans="1:9" ht="19.5" customHeight="1">
      <c r="A49" s="250" t="s">
        <v>206</v>
      </c>
      <c r="B49" s="907" t="s">
        <v>316</v>
      </c>
      <c r="C49" s="898"/>
      <c r="D49" s="898"/>
      <c r="E49" s="898"/>
      <c r="F49" s="898"/>
      <c r="G49" s="898"/>
      <c r="H49" s="898"/>
      <c r="I49" s="898"/>
    </row>
    <row r="50" spans="1:9" ht="9.75" customHeight="1">
      <c r="A50" s="250" t="s">
        <v>207</v>
      </c>
      <c r="B50" s="907" t="s">
        <v>317</v>
      </c>
      <c r="C50" s="898"/>
      <c r="D50" s="898"/>
      <c r="E50" s="898"/>
      <c r="F50" s="898"/>
      <c r="G50" s="898"/>
      <c r="H50" s="898"/>
      <c r="I50" s="898"/>
    </row>
    <row r="51" spans="1:9" ht="19.5" customHeight="1">
      <c r="A51" s="250" t="s">
        <v>208</v>
      </c>
      <c r="B51" s="907" t="s">
        <v>318</v>
      </c>
      <c r="C51" s="898"/>
      <c r="D51" s="898"/>
      <c r="E51" s="898"/>
      <c r="F51" s="898"/>
      <c r="G51" s="898"/>
      <c r="H51" s="898"/>
      <c r="I51" s="898"/>
    </row>
    <row r="52" spans="1:9" ht="19.5" customHeight="1">
      <c r="A52" s="250" t="s">
        <v>209</v>
      </c>
      <c r="B52" s="907" t="s">
        <v>120</v>
      </c>
      <c r="C52" s="898"/>
      <c r="D52" s="898"/>
      <c r="E52" s="898"/>
      <c r="F52" s="898"/>
      <c r="G52" s="898"/>
      <c r="H52" s="898"/>
      <c r="I52" s="898"/>
    </row>
    <row r="53" spans="1:9" ht="30" customHeight="1">
      <c r="A53" s="250" t="s">
        <v>210</v>
      </c>
      <c r="B53" s="907" t="s">
        <v>64</v>
      </c>
      <c r="C53" s="898"/>
      <c r="D53" s="898"/>
      <c r="E53" s="898"/>
      <c r="F53" s="898"/>
      <c r="G53" s="898"/>
      <c r="H53" s="898"/>
      <c r="I53" s="898"/>
    </row>
    <row r="54" spans="1:9" ht="9.75" customHeight="1">
      <c r="A54" s="250" t="s">
        <v>211</v>
      </c>
      <c r="B54" s="907" t="s">
        <v>98</v>
      </c>
      <c r="C54" s="898"/>
      <c r="D54" s="898"/>
      <c r="E54" s="898"/>
      <c r="F54" s="898"/>
      <c r="G54" s="898"/>
      <c r="H54" s="898"/>
      <c r="I54" s="898"/>
    </row>
    <row r="55" spans="1:9" ht="19.5" customHeight="1">
      <c r="A55" s="250" t="s">
        <v>212</v>
      </c>
      <c r="B55" s="907" t="s">
        <v>431</v>
      </c>
      <c r="C55" s="898"/>
      <c r="D55" s="898"/>
      <c r="E55" s="898"/>
      <c r="F55" s="898"/>
      <c r="G55" s="898"/>
      <c r="H55" s="898"/>
      <c r="I55" s="898"/>
    </row>
    <row r="56" spans="1:9" ht="19.5" customHeight="1">
      <c r="A56" s="250" t="s">
        <v>213</v>
      </c>
      <c r="B56" s="907" t="s">
        <v>432</v>
      </c>
      <c r="C56" s="898"/>
      <c r="D56" s="898"/>
      <c r="E56" s="898"/>
      <c r="F56" s="898"/>
      <c r="G56" s="898"/>
      <c r="H56" s="898"/>
      <c r="I56" s="898"/>
    </row>
    <row r="57" spans="1:9" ht="12.75">
      <c r="A57" s="909" t="s">
        <v>145</v>
      </c>
      <c r="B57" s="355"/>
      <c r="C57" s="355"/>
      <c r="D57" s="355"/>
      <c r="E57" s="355"/>
      <c r="F57" s="355"/>
      <c r="G57" s="355"/>
      <c r="H57" s="355"/>
      <c r="I57" s="355"/>
    </row>
    <row r="58" spans="1:9" ht="12.75">
      <c r="A58" s="170"/>
      <c r="B58" s="170"/>
      <c r="C58" s="170"/>
      <c r="D58" s="170"/>
      <c r="E58" s="170"/>
      <c r="F58" s="170"/>
      <c r="G58" s="170"/>
      <c r="H58" s="170"/>
      <c r="I58" s="170"/>
    </row>
    <row r="59" spans="1:9" ht="12.75">
      <c r="A59" s="170"/>
      <c r="B59" s="170"/>
      <c r="C59" s="170"/>
      <c r="D59" s="170"/>
      <c r="E59" s="170"/>
      <c r="F59" s="170"/>
      <c r="G59" s="170"/>
      <c r="H59" s="170"/>
      <c r="I59" s="170"/>
    </row>
    <row r="60" spans="1:9" ht="12.75">
      <c r="A60" s="170"/>
      <c r="B60" s="170"/>
      <c r="C60" s="170"/>
      <c r="D60" s="170"/>
      <c r="E60" s="170"/>
      <c r="F60" s="170"/>
      <c r="G60" s="170"/>
      <c r="H60" s="170"/>
      <c r="I60" s="170"/>
    </row>
    <row r="61" spans="1:9" ht="12.75">
      <c r="A61" s="170"/>
      <c r="B61" s="170"/>
      <c r="C61" s="170"/>
      <c r="D61" s="170"/>
      <c r="E61" s="170"/>
      <c r="F61" s="170"/>
      <c r="G61" s="170"/>
      <c r="H61" s="170"/>
      <c r="I61" s="170"/>
    </row>
    <row r="62" spans="1:9" ht="12.75">
      <c r="A62" s="170"/>
      <c r="B62" s="170"/>
      <c r="C62" s="170"/>
      <c r="D62" s="170"/>
      <c r="E62" s="170"/>
      <c r="F62" s="170"/>
      <c r="G62" s="170"/>
      <c r="H62" s="170"/>
      <c r="I62" s="170"/>
    </row>
    <row r="63" spans="1:9" ht="12.75">
      <c r="A63" s="170"/>
      <c r="B63" s="170"/>
      <c r="C63" s="170"/>
      <c r="D63" s="170"/>
      <c r="E63" s="170"/>
      <c r="F63" s="170"/>
      <c r="G63" s="170"/>
      <c r="H63" s="170"/>
      <c r="I63" s="170"/>
    </row>
    <row r="64" spans="1:9" ht="12.75">
      <c r="A64" s="170"/>
      <c r="B64" s="170"/>
      <c r="C64" s="170"/>
      <c r="D64" s="170"/>
      <c r="E64" s="170"/>
      <c r="F64" s="170"/>
      <c r="G64" s="170"/>
      <c r="H64" s="170"/>
      <c r="I64" s="170"/>
    </row>
    <row r="65" s="170" customFormat="1" ht="12.75"/>
    <row r="66" s="170" customFormat="1" ht="12.75"/>
    <row r="67" s="170" customFormat="1" ht="12.75"/>
    <row r="68" s="170" customFormat="1" ht="12.75"/>
    <row r="69" s="170" customFormat="1" ht="12.75"/>
    <row r="70" s="170" customFormat="1" ht="12.75"/>
    <row r="71" s="170" customFormat="1" ht="12.75"/>
    <row r="72" s="170" customFormat="1" ht="12.75"/>
    <row r="73" s="170" customFormat="1" ht="12.75"/>
    <row r="74" s="170" customFormat="1" ht="12.75"/>
    <row r="75" s="170" customFormat="1" ht="12.75"/>
    <row r="76" s="170" customFormat="1" ht="12.75"/>
    <row r="77" s="170" customFormat="1" ht="12.75"/>
    <row r="78" s="170" customFormat="1" ht="12.75"/>
    <row r="79" s="170" customFormat="1" ht="12.75"/>
    <row r="80" s="170" customFormat="1" ht="12.75"/>
    <row r="81" s="170" customFormat="1" ht="12.75"/>
    <row r="82" s="170" customFormat="1" ht="12.75"/>
    <row r="83" s="170" customFormat="1" ht="12.75"/>
    <row r="84" s="170" customFormat="1" ht="12.75"/>
    <row r="85" s="170" customFormat="1" ht="12.75"/>
    <row r="86" s="170" customFormat="1" ht="12.75"/>
    <row r="87" s="170" customFormat="1" ht="12.75"/>
    <row r="88" s="170" customFormat="1" ht="12.75"/>
    <row r="89" s="170" customFormat="1" ht="12.75"/>
    <row r="90" s="170" customFormat="1" ht="12.75"/>
    <row r="91" s="170" customFormat="1" ht="12.75"/>
    <row r="92" s="170" customFormat="1" ht="12.75"/>
    <row r="93" s="170" customFormat="1" ht="12.75"/>
    <row r="94" s="170" customFormat="1" ht="12.75"/>
    <row r="95" s="170" customFormat="1" ht="12.75"/>
    <row r="96" s="170" customFormat="1" ht="12.75"/>
    <row r="97" s="170" customFormat="1" ht="12.75"/>
    <row r="98" s="170" customFormat="1" ht="12.75"/>
    <row r="99" s="170" customFormat="1" ht="12.75"/>
    <row r="100" s="170" customFormat="1" ht="12.75"/>
    <row r="101" s="170" customFormat="1" ht="12.75"/>
    <row r="102" s="170" customFormat="1" ht="12.75"/>
    <row r="103" s="170" customFormat="1" ht="12.75"/>
    <row r="104" s="170" customFormat="1" ht="12.75"/>
    <row r="105" s="170" customFormat="1" ht="12.75"/>
    <row r="106" s="170" customFormat="1" ht="12.75"/>
    <row r="107" s="170" customFormat="1" ht="12.75"/>
    <row r="108" s="170" customFormat="1" ht="12.75"/>
    <row r="109" s="170" customFormat="1" ht="12.75"/>
    <row r="110" s="170" customFormat="1" ht="12.75"/>
    <row r="111" s="170" customFormat="1" ht="12.75"/>
    <row r="112" s="170" customFormat="1" ht="12.75"/>
    <row r="113" s="170" customFormat="1" ht="12.75"/>
    <row r="114" s="170" customFormat="1" ht="12.75"/>
    <row r="115" s="170" customFormat="1" ht="12.75"/>
    <row r="116" s="170" customFormat="1" ht="12.75"/>
    <row r="117" s="170" customFormat="1" ht="12.75"/>
    <row r="118" s="170" customFormat="1" ht="12.75"/>
    <row r="119" s="170" customFormat="1" ht="12.75"/>
    <row r="120" s="170" customFormat="1" ht="12.75"/>
    <row r="121" s="170" customFormat="1" ht="12.75"/>
    <row r="122" s="170" customFormat="1" ht="12.75"/>
    <row r="123" s="170" customFormat="1" ht="12.75"/>
    <row r="124" s="170" customFormat="1" ht="12.75"/>
    <row r="125" s="170" customFormat="1" ht="12.75"/>
    <row r="126" s="170" customFormat="1" ht="12.75"/>
    <row r="127" s="170" customFormat="1" ht="12.75"/>
    <row r="128" s="170" customFormat="1" ht="12.75"/>
    <row r="129" s="170" customFormat="1" ht="12.75"/>
    <row r="130" s="170" customFormat="1" ht="12.75"/>
    <row r="131" s="170" customFormat="1" ht="12.75"/>
    <row r="132" s="170" customFormat="1" ht="12.75"/>
    <row r="133" s="170" customFormat="1" ht="12.75"/>
    <row r="134" s="170" customFormat="1" ht="12.75"/>
    <row r="135" s="170" customFormat="1" ht="12.75"/>
    <row r="136" s="170" customFormat="1" ht="12.75"/>
    <row r="137" s="170" customFormat="1" ht="12.75"/>
    <row r="138" s="170" customFormat="1" ht="12.75"/>
    <row r="139" s="170" customFormat="1" ht="12.75"/>
    <row r="140" s="170" customFormat="1" ht="12.75"/>
    <row r="141" s="170" customFormat="1" ht="12.75"/>
    <row r="142" s="170" customFormat="1" ht="12.75"/>
    <row r="143" s="170" customFormat="1" ht="12.75"/>
    <row r="144" s="170" customFormat="1" ht="12.75"/>
    <row r="145" s="170" customFormat="1" ht="12.75"/>
    <row r="146" s="170" customFormat="1" ht="12.75"/>
    <row r="147" s="170" customFormat="1" ht="12.75"/>
    <row r="148" s="170" customFormat="1" ht="12.75"/>
    <row r="149" s="170" customFormat="1" ht="12.75"/>
    <row r="150" s="170" customFormat="1" ht="12.75"/>
    <row r="151" s="170" customFormat="1" ht="12.75"/>
    <row r="152" s="170" customFormat="1" ht="12.75"/>
    <row r="153" s="170" customFormat="1" ht="12.75"/>
    <row r="154" s="170" customFormat="1" ht="12.75"/>
    <row r="155" s="170" customFormat="1" ht="12.75"/>
    <row r="156" s="170" customFormat="1" ht="12.75"/>
    <row r="157" s="170" customFormat="1" ht="12.75"/>
    <row r="158" s="170" customFormat="1" ht="12.75"/>
    <row r="159" s="170" customFormat="1" ht="12.75"/>
    <row r="160" s="170" customFormat="1" ht="12.75"/>
    <row r="161" s="170" customFormat="1" ht="12.75"/>
    <row r="162" s="170" customFormat="1" ht="12.75"/>
    <row r="163" s="170" customFormat="1" ht="12.75"/>
    <row r="164" s="170" customFormat="1" ht="12.75"/>
    <row r="165" s="170" customFormat="1" ht="12.75"/>
    <row r="166" s="170" customFormat="1" ht="12.75"/>
    <row r="167" s="170" customFormat="1" ht="12.75"/>
    <row r="168" s="170" customFormat="1" ht="12.75"/>
    <row r="169" s="170" customFormat="1" ht="12.75"/>
    <row r="170" s="170" customFormat="1" ht="12.75"/>
    <row r="171" s="170" customFormat="1" ht="12.75"/>
    <row r="172" s="170" customFormat="1" ht="12.75"/>
    <row r="173" s="170" customFormat="1" ht="12.75"/>
    <row r="174" s="170" customFormat="1" ht="12.75"/>
    <row r="175" s="170" customFormat="1" ht="12.75"/>
    <row r="176" s="170" customFormat="1" ht="12.75"/>
    <row r="177" s="170" customFormat="1" ht="12.75"/>
    <row r="178" s="170" customFormat="1" ht="12.75"/>
    <row r="179" s="170" customFormat="1" ht="12.75"/>
    <row r="180" s="170" customFormat="1" ht="12.75"/>
    <row r="181" s="170" customFormat="1" ht="12.75"/>
    <row r="182" s="170" customFormat="1" ht="12.75"/>
    <row r="183" s="170" customFormat="1" ht="12.75"/>
    <row r="184" s="170" customFormat="1" ht="12.75"/>
    <row r="185" s="170" customFormat="1" ht="12.75"/>
    <row r="186" s="170" customFormat="1" ht="12.75"/>
    <row r="187" s="170" customFormat="1" ht="12.75"/>
    <row r="188" s="170" customFormat="1" ht="12.75"/>
    <row r="189" s="170" customFormat="1" ht="12.75"/>
    <row r="190" s="170" customFormat="1" ht="12.75"/>
    <row r="191" s="170" customFormat="1" ht="12.75"/>
    <row r="192" s="170" customFormat="1" ht="12.75"/>
    <row r="193" s="170" customFormat="1" ht="12.75"/>
    <row r="194" s="170" customFormat="1" ht="12.75"/>
    <row r="195" s="170" customFormat="1" ht="12.75"/>
    <row r="196" s="170" customFormat="1" ht="12.75"/>
    <row r="197" s="170" customFormat="1" ht="12.75"/>
    <row r="198" s="170" customFormat="1" ht="12.75"/>
    <row r="199" s="170" customFormat="1" ht="12.75"/>
    <row r="200" s="170" customFormat="1" ht="12.75"/>
    <row r="201" s="170" customFormat="1" ht="12.75"/>
    <row r="202" s="170" customFormat="1" ht="12.75"/>
    <row r="203" s="170" customFormat="1" ht="12.75"/>
    <row r="204" s="170" customFormat="1" ht="12.75"/>
    <row r="205" s="170" customFormat="1" ht="12.75"/>
    <row r="206" s="170" customFormat="1" ht="12.75"/>
    <row r="207" s="170" customFormat="1" ht="12.75"/>
    <row r="208" s="170" customFormat="1" ht="12.75"/>
    <row r="209" s="170" customFormat="1" ht="12.75"/>
    <row r="210" s="170" customFormat="1" ht="12.75"/>
    <row r="211" s="170" customFormat="1" ht="12.75"/>
    <row r="212" s="170" customFormat="1" ht="12.75"/>
    <row r="213" s="170" customFormat="1" ht="12.75"/>
    <row r="214" s="170" customFormat="1" ht="12.75"/>
    <row r="215" s="170" customFormat="1" ht="12.75"/>
    <row r="216" s="170" customFormat="1" ht="12.75"/>
    <row r="217" s="170" customFormat="1" ht="12.75"/>
    <row r="218" s="170" customFormat="1" ht="12.75"/>
    <row r="219" s="170" customFormat="1" ht="12.75"/>
    <row r="220" s="170" customFormat="1" ht="12.75"/>
    <row r="221" s="170" customFormat="1" ht="12.75"/>
    <row r="222" s="170" customFormat="1" ht="12.75"/>
    <row r="223" s="170" customFormat="1" ht="12.75"/>
    <row r="224" s="170" customFormat="1" ht="12.75"/>
    <row r="225" s="170" customFormat="1" ht="12.75"/>
    <row r="226" s="170" customFormat="1" ht="12.75"/>
    <row r="227" s="170" customFormat="1" ht="12.75"/>
    <row r="228" s="170" customFormat="1" ht="12.75"/>
    <row r="229" s="170" customFormat="1" ht="12.75"/>
    <row r="230" s="170" customFormat="1" ht="12.75"/>
    <row r="231" s="170" customFormat="1" ht="12.75"/>
    <row r="232" s="170" customFormat="1" ht="12.75"/>
    <row r="233" s="170" customFormat="1" ht="12.75"/>
    <row r="234" s="170" customFormat="1" ht="12.75"/>
    <row r="235" s="170" customFormat="1" ht="12.75"/>
    <row r="236" s="170" customFormat="1" ht="12.75"/>
    <row r="237" s="170" customFormat="1" ht="12.75"/>
    <row r="238" s="170" customFormat="1" ht="12.75"/>
    <row r="239" s="170" customFormat="1" ht="12.75"/>
    <row r="240" s="170" customFormat="1" ht="12.75"/>
    <row r="241" s="170" customFormat="1" ht="12.75"/>
    <row r="242" s="170" customFormat="1" ht="12.75"/>
    <row r="243" s="170" customFormat="1" ht="12.75"/>
    <row r="244" s="170" customFormat="1" ht="12.75"/>
    <row r="245" s="170" customFormat="1" ht="12.75"/>
    <row r="246" s="170" customFormat="1" ht="12.75"/>
    <row r="247" s="170" customFormat="1" ht="12.75"/>
    <row r="248" s="170" customFormat="1" ht="12.75"/>
    <row r="249" s="170" customFormat="1" ht="12.75"/>
    <row r="250" s="170" customFormat="1" ht="12.75"/>
    <row r="251" s="170" customFormat="1" ht="12.75"/>
    <row r="252" s="170" customFormat="1" ht="12.75"/>
    <row r="253" s="170" customFormat="1" ht="12.75"/>
    <row r="254" s="170" customFormat="1" ht="12.75"/>
    <row r="255" s="170" customFormat="1" ht="12.75"/>
    <row r="256" s="170" customFormat="1" ht="12.75"/>
    <row r="257" s="170" customFormat="1" ht="12.75"/>
    <row r="258" s="170" customFormat="1" ht="12.75"/>
    <row r="259" s="170" customFormat="1" ht="12.75"/>
    <row r="260" s="170" customFormat="1" ht="12.75"/>
    <row r="261" s="170" customFormat="1" ht="12.75"/>
    <row r="262" s="170" customFormat="1" ht="12.75"/>
    <row r="263" s="170" customFormat="1" ht="12.75"/>
    <row r="264" s="170" customFormat="1" ht="12.75"/>
    <row r="265" s="170" customFormat="1" ht="12.75"/>
    <row r="266" s="170" customFormat="1" ht="12.75"/>
    <row r="267" s="170" customFormat="1" ht="12.75"/>
    <row r="268" s="170" customFormat="1" ht="12.75"/>
    <row r="269" s="170" customFormat="1" ht="12.75"/>
    <row r="270" s="170" customFormat="1" ht="12.75"/>
    <row r="271" s="170" customFormat="1" ht="12.75"/>
    <row r="272" s="170" customFormat="1" ht="12.75"/>
    <row r="273" s="170" customFormat="1" ht="12.75"/>
    <row r="274" s="170" customFormat="1" ht="12.75"/>
    <row r="275" s="170" customFormat="1" ht="12.75"/>
    <row r="276" s="170" customFormat="1" ht="12.75"/>
    <row r="277" s="170" customFormat="1" ht="12.75"/>
    <row r="278" s="170" customFormat="1" ht="12.75"/>
    <row r="279" s="170" customFormat="1" ht="12.75"/>
    <row r="280" s="170" customFormat="1" ht="12.75"/>
    <row r="281" s="170" customFormat="1" ht="12.75"/>
    <row r="282" s="170" customFormat="1" ht="12.75"/>
    <row r="283" s="170" customFormat="1" ht="12.75"/>
    <row r="284" s="170" customFormat="1" ht="12.75"/>
    <row r="285" s="170" customFormat="1" ht="12.75"/>
    <row r="286" s="170" customFormat="1" ht="12.75"/>
    <row r="287" s="170" customFormat="1" ht="12.75"/>
    <row r="288" s="170" customFormat="1" ht="12.75"/>
    <row r="289" s="170" customFormat="1" ht="12.75"/>
    <row r="290" s="170" customFormat="1" ht="12.75"/>
    <row r="291" s="170" customFormat="1" ht="12.75"/>
    <row r="292" s="170" customFormat="1" ht="12.75"/>
    <row r="293" s="170" customFormat="1" ht="12.75"/>
    <row r="294" s="170" customFormat="1" ht="12.75"/>
    <row r="295" s="170" customFormat="1" ht="12.75"/>
    <row r="296" s="170" customFormat="1" ht="12.75"/>
    <row r="297" s="170" customFormat="1" ht="12.75"/>
    <row r="298" s="170" customFormat="1" ht="12.75"/>
    <row r="299" s="170" customFormat="1" ht="12.75"/>
    <row r="300" s="170" customFormat="1" ht="12.75"/>
    <row r="301" s="170" customFormat="1" ht="12.75"/>
    <row r="302" s="170" customFormat="1" ht="12.75"/>
    <row r="303" s="170" customFormat="1" ht="12.75"/>
    <row r="304" s="170" customFormat="1" ht="12.75"/>
    <row r="305" s="170" customFormat="1" ht="12.75"/>
    <row r="306" s="170" customFormat="1" ht="12.75"/>
    <row r="307" s="170" customFormat="1" ht="12.75"/>
    <row r="308" s="170" customFormat="1" ht="12.75"/>
    <row r="309" s="170" customFormat="1" ht="12.75"/>
    <row r="310" s="170" customFormat="1" ht="12.75"/>
    <row r="311" s="170" customFormat="1" ht="12.75"/>
    <row r="312" s="170" customFormat="1" ht="12.75"/>
    <row r="313" s="170" customFormat="1" ht="12.75"/>
    <row r="314" s="170" customFormat="1" ht="12.75"/>
    <row r="315" s="170" customFormat="1" ht="12.75"/>
    <row r="316" s="170" customFormat="1" ht="12.75"/>
    <row r="317" s="170" customFormat="1" ht="12.75"/>
    <row r="318" s="170" customFormat="1" ht="12.75"/>
    <row r="319" s="170" customFormat="1" ht="12.75"/>
    <row r="320" s="170" customFormat="1" ht="12.75"/>
    <row r="321" s="170" customFormat="1" ht="12.75"/>
    <row r="322" s="170" customFormat="1" ht="12.75"/>
    <row r="323" s="170" customFormat="1" ht="12.75"/>
    <row r="324" s="170" customFormat="1" ht="12.75"/>
    <row r="325" s="170" customFormat="1" ht="12.75"/>
    <row r="326" s="170" customFormat="1" ht="12.75"/>
    <row r="327" s="170" customFormat="1" ht="12.75"/>
    <row r="328" s="170" customFormat="1" ht="12.75"/>
    <row r="329" s="170" customFormat="1" ht="12.75"/>
    <row r="330" s="170" customFormat="1" ht="12.75"/>
    <row r="331" s="170" customFormat="1" ht="12.75"/>
    <row r="332" s="170" customFormat="1" ht="12.75"/>
    <row r="333" s="170" customFormat="1" ht="12.75"/>
    <row r="334" s="170" customFormat="1" ht="12.75"/>
    <row r="335" s="170" customFormat="1" ht="12.75"/>
    <row r="336" s="170" customFormat="1" ht="12.75"/>
    <row r="337" s="170" customFormat="1" ht="12.75"/>
    <row r="338" s="170" customFormat="1" ht="12.75"/>
    <row r="339" s="170" customFormat="1" ht="12.75"/>
    <row r="340" s="170" customFormat="1" ht="12.75"/>
    <row r="341" s="170" customFormat="1" ht="12.75"/>
    <row r="342" s="170" customFormat="1" ht="12.75"/>
    <row r="343" s="170" customFormat="1" ht="12.75"/>
    <row r="344" s="170" customFormat="1" ht="12.75"/>
    <row r="345" s="170" customFormat="1" ht="12.75"/>
    <row r="346" s="170" customFormat="1" ht="12.75"/>
    <row r="347" s="170" customFormat="1" ht="12.75"/>
    <row r="348" s="170" customFormat="1" ht="12.75"/>
    <row r="349" s="170" customFormat="1" ht="12.75"/>
    <row r="350" s="170" customFormat="1" ht="12.75"/>
    <row r="351" s="170" customFormat="1" ht="12.75"/>
    <row r="352" s="170" customFormat="1" ht="12.75"/>
    <row r="353" s="170" customFormat="1" ht="12.75"/>
    <row r="354" s="170" customFormat="1" ht="12.75"/>
    <row r="355" s="170" customFormat="1" ht="12.75"/>
    <row r="356" s="170" customFormat="1" ht="12.75"/>
    <row r="357" s="170" customFormat="1" ht="12.75"/>
    <row r="358" s="170" customFormat="1" ht="12.75"/>
    <row r="359" s="170" customFormat="1" ht="12.75"/>
    <row r="360" s="170" customFormat="1" ht="12.75"/>
    <row r="361" s="170" customFormat="1" ht="12.75"/>
    <row r="362" s="170" customFormat="1" ht="12.75"/>
    <row r="363" s="170" customFormat="1" ht="12.75"/>
    <row r="364" s="170" customFormat="1" ht="12.75"/>
    <row r="365" s="170" customFormat="1" ht="12.75"/>
    <row r="366" s="170" customFormat="1" ht="12.75"/>
    <row r="367" s="170" customFormat="1" ht="12.75"/>
    <row r="368" s="170" customFormat="1" ht="12.75"/>
    <row r="369" s="170" customFormat="1" ht="12.75"/>
    <row r="370" s="170" customFormat="1" ht="12.75"/>
    <row r="371" s="170" customFormat="1" ht="12.75"/>
    <row r="372" s="170" customFormat="1" ht="12.75"/>
    <row r="373" s="170" customFormat="1" ht="12.75"/>
    <row r="374" s="170" customFormat="1" ht="12.75"/>
    <row r="375" s="170" customFormat="1" ht="12.75"/>
    <row r="376" s="170" customFormat="1" ht="12.75"/>
    <row r="377" s="170" customFormat="1" ht="12.75"/>
    <row r="378" s="170" customFormat="1" ht="12.75"/>
    <row r="379" s="170" customFormat="1" ht="12.75"/>
    <row r="380" s="170" customFormat="1" ht="12.75"/>
    <row r="381" s="170" customFormat="1" ht="12.75"/>
    <row r="382" s="170" customFormat="1" ht="12.75"/>
    <row r="383" s="170" customFormat="1" ht="12.75"/>
    <row r="384" s="170" customFormat="1" ht="12.75"/>
    <row r="385" s="170" customFormat="1" ht="12.75"/>
    <row r="386" s="170" customFormat="1" ht="12.75"/>
    <row r="387" s="170" customFormat="1" ht="12.75"/>
    <row r="388" s="170" customFormat="1" ht="12.75"/>
    <row r="389" s="170" customFormat="1" ht="12.75"/>
    <row r="390" s="170" customFormat="1" ht="12.75"/>
    <row r="391" s="170" customFormat="1" ht="12.75"/>
    <row r="392" s="170" customFormat="1" ht="12.75"/>
    <row r="393" s="170" customFormat="1" ht="12.75"/>
    <row r="394" s="170" customFormat="1" ht="12.75"/>
    <row r="395" s="170" customFormat="1" ht="12.75"/>
    <row r="396" s="170" customFormat="1" ht="12.75"/>
    <row r="397" s="170" customFormat="1" ht="12.75"/>
    <row r="398" s="170" customFormat="1" ht="12.75"/>
    <row r="399" s="170" customFormat="1" ht="12.75"/>
    <row r="400" s="170" customFormat="1" ht="12.75"/>
    <row r="401" s="170" customFormat="1" ht="12.75"/>
    <row r="402" s="170" customFormat="1" ht="12.75"/>
    <row r="403" s="170" customFormat="1" ht="12.75"/>
    <row r="404" s="170" customFormat="1" ht="12.75"/>
    <row r="405" s="170" customFormat="1" ht="12.75"/>
    <row r="406" s="170" customFormat="1" ht="12.75"/>
    <row r="407" s="170" customFormat="1" ht="12.75"/>
    <row r="408" s="170" customFormat="1" ht="12.75"/>
    <row r="409" s="170" customFormat="1" ht="12.75"/>
    <row r="410" s="170" customFormat="1" ht="12.75"/>
    <row r="411" s="170" customFormat="1" ht="12.75"/>
    <row r="412" s="170" customFormat="1" ht="12.75"/>
    <row r="413" s="170" customFormat="1" ht="12.75"/>
    <row r="414" s="170" customFormat="1" ht="12.75"/>
    <row r="415" s="170" customFormat="1" ht="12.75"/>
    <row r="416" s="170" customFormat="1" ht="12.75"/>
    <row r="417" s="170" customFormat="1" ht="12.75"/>
    <row r="418" s="170" customFormat="1" ht="12.75"/>
    <row r="419" s="170" customFormat="1" ht="12.75"/>
    <row r="420" s="170" customFormat="1" ht="12.75"/>
    <row r="421" s="170" customFormat="1" ht="12.75"/>
    <row r="422" s="170" customFormat="1" ht="12.75"/>
    <row r="423" s="170" customFormat="1" ht="12.75"/>
    <row r="424" s="170" customFormat="1" ht="12.75"/>
    <row r="425" s="170" customFormat="1" ht="12.75"/>
    <row r="426" s="170" customFormat="1" ht="12.75"/>
    <row r="427" s="170" customFormat="1" ht="12.75"/>
    <row r="428" s="170" customFormat="1" ht="12.75"/>
    <row r="429" s="170" customFormat="1" ht="12.75"/>
    <row r="430" s="170" customFormat="1" ht="12.75"/>
    <row r="431" s="170" customFormat="1" ht="12.75"/>
    <row r="432" s="170" customFormat="1" ht="12.75"/>
    <row r="433" s="170" customFormat="1" ht="12.75"/>
    <row r="434" s="170" customFormat="1" ht="12.75"/>
    <row r="435" s="170" customFormat="1" ht="12.75"/>
    <row r="436" s="170" customFormat="1" ht="12.75"/>
    <row r="437" s="170" customFormat="1" ht="12.75"/>
    <row r="438" s="170" customFormat="1" ht="12.75"/>
    <row r="439" s="170" customFormat="1" ht="12.75"/>
    <row r="440" s="170" customFormat="1" ht="12.75"/>
    <row r="441" s="170" customFormat="1" ht="12.75"/>
    <row r="442" s="170" customFormat="1" ht="12.75"/>
    <row r="443" s="170" customFormat="1" ht="12.75"/>
    <row r="444" s="170" customFormat="1" ht="12.75"/>
    <row r="445" s="170" customFormat="1" ht="12.75"/>
    <row r="446" s="170" customFormat="1" ht="12.75"/>
    <row r="447" s="170" customFormat="1" ht="12.75"/>
    <row r="448" s="170" customFormat="1" ht="12.75"/>
    <row r="449" s="170" customFormat="1" ht="12.75"/>
    <row r="450" s="170" customFormat="1" ht="12.75"/>
    <row r="451" s="170" customFormat="1" ht="12.75"/>
    <row r="452" s="170" customFormat="1" ht="12.75"/>
    <row r="453" s="170" customFormat="1" ht="12.75"/>
    <row r="454" s="170" customFormat="1" ht="12.75"/>
    <row r="455" s="170" customFormat="1" ht="12.75"/>
    <row r="456" s="170" customFormat="1" ht="12.75"/>
    <row r="457" s="170" customFormat="1" ht="12.75"/>
    <row r="458" s="170" customFormat="1" ht="12.75"/>
    <row r="459" s="170" customFormat="1" ht="12.75"/>
    <row r="460" s="170" customFormat="1" ht="12.75"/>
    <row r="461" s="170" customFormat="1" ht="12.75"/>
    <row r="462" s="170" customFormat="1" ht="12.75"/>
    <row r="463" s="170" customFormat="1" ht="12.75"/>
    <row r="464" s="170" customFormat="1" ht="12.75"/>
    <row r="465" s="170" customFormat="1" ht="12.75"/>
    <row r="466" s="170" customFormat="1" ht="12.75"/>
    <row r="467" s="170" customFormat="1" ht="12.75"/>
    <row r="468" s="170" customFormat="1" ht="12.75"/>
    <row r="469" s="170" customFormat="1" ht="12.75"/>
    <row r="470" s="170" customFormat="1" ht="12.75"/>
    <row r="471" s="170" customFormat="1" ht="12.75"/>
    <row r="472" s="170" customFormat="1" ht="12.75"/>
    <row r="473" s="170" customFormat="1" ht="12.75"/>
    <row r="474" s="170" customFormat="1" ht="12.75"/>
    <row r="475" s="170" customFormat="1" ht="12.75"/>
    <row r="476" s="170" customFormat="1" ht="12.75"/>
    <row r="477" s="170" customFormat="1" ht="12.75"/>
    <row r="478" s="170" customFormat="1" ht="12.75"/>
    <row r="479" s="170" customFormat="1" ht="12.75"/>
    <row r="480" s="170" customFormat="1" ht="12.75"/>
    <row r="481" s="170" customFormat="1" ht="12.75"/>
    <row r="482" s="170" customFormat="1" ht="12.75"/>
    <row r="483" s="170" customFormat="1" ht="12.75"/>
    <row r="484" s="170" customFormat="1" ht="12.75"/>
    <row r="485" s="170" customFormat="1" ht="12.75"/>
    <row r="486" s="170" customFormat="1" ht="12.75"/>
    <row r="487" s="170" customFormat="1" ht="12.75"/>
    <row r="488" s="170" customFormat="1" ht="12.75"/>
    <row r="489" s="170" customFormat="1" ht="12.75"/>
    <row r="490" s="170" customFormat="1" ht="12.75"/>
    <row r="491" s="170" customFormat="1" ht="12.75"/>
    <row r="492" s="170" customFormat="1" ht="12.75"/>
    <row r="493" s="170" customFormat="1" ht="12.75"/>
    <row r="494" s="170" customFormat="1" ht="12.75"/>
    <row r="495" s="170" customFormat="1" ht="12.75"/>
    <row r="496" s="170" customFormat="1" ht="12.75"/>
    <row r="497" s="170" customFormat="1" ht="12.75"/>
    <row r="498" s="170" customFormat="1" ht="12.75"/>
    <row r="499" s="170" customFormat="1" ht="12.75"/>
    <row r="500" s="170" customFormat="1" ht="12.75"/>
    <row r="501" s="170" customFormat="1" ht="12.75"/>
    <row r="502" s="170" customFormat="1" ht="12.75"/>
    <row r="503" s="170" customFormat="1" ht="12.75"/>
    <row r="504" s="170" customFormat="1" ht="12.75"/>
    <row r="505" s="170" customFormat="1" ht="12.75"/>
    <row r="506" s="170" customFormat="1" ht="12.75"/>
    <row r="507" s="170" customFormat="1" ht="12.75"/>
    <row r="508" s="170" customFormat="1" ht="12.75"/>
    <row r="509" s="170" customFormat="1" ht="12.75"/>
    <row r="510" s="170" customFormat="1" ht="12.75"/>
    <row r="511" s="170" customFormat="1" ht="12.75"/>
    <row r="512" s="170" customFormat="1" ht="12.75"/>
    <row r="513" s="170" customFormat="1" ht="12.75"/>
    <row r="514" s="170" customFormat="1" ht="12.75"/>
    <row r="515" s="170" customFormat="1" ht="12.75"/>
    <row r="516" s="170" customFormat="1" ht="12.75"/>
    <row r="517" s="170" customFormat="1" ht="12.75"/>
    <row r="518" s="170" customFormat="1" ht="12.75"/>
    <row r="519" s="170" customFormat="1" ht="12.75"/>
    <row r="520" s="170" customFormat="1" ht="12.75"/>
    <row r="521" s="170" customFormat="1" ht="12.75"/>
    <row r="522" s="170" customFormat="1" ht="12.75"/>
    <row r="523" s="170" customFormat="1" ht="12.75"/>
    <row r="524" s="170" customFormat="1" ht="12.75"/>
    <row r="525" s="170" customFormat="1" ht="12.75"/>
    <row r="526" s="170" customFormat="1" ht="12.75"/>
    <row r="527" s="170" customFormat="1" ht="12.75"/>
    <row r="528" s="170" customFormat="1" ht="12.75"/>
    <row r="529" s="170" customFormat="1" ht="12.75"/>
    <row r="530" s="170" customFormat="1" ht="12.75"/>
    <row r="531" s="170" customFormat="1" ht="12.75"/>
    <row r="532" s="170" customFormat="1" ht="12.75"/>
    <row r="533" s="170" customFormat="1" ht="12.75"/>
    <row r="534" s="170" customFormat="1" ht="12.75"/>
    <row r="535" s="170" customFormat="1" ht="12.75"/>
    <row r="536" s="170" customFormat="1" ht="12.75"/>
    <row r="537" s="170" customFormat="1" ht="12.75"/>
    <row r="538" s="170" customFormat="1" ht="12.75"/>
    <row r="539" s="170" customFormat="1" ht="12.75"/>
    <row r="540" s="170" customFormat="1" ht="12.75"/>
    <row r="541" s="170" customFormat="1" ht="12.75"/>
    <row r="542" s="170" customFormat="1" ht="12.75"/>
    <row r="543" s="170" customFormat="1" ht="12.75"/>
    <row r="544" s="170" customFormat="1" ht="12.75"/>
    <row r="545" s="170" customFormat="1" ht="12.75"/>
    <row r="546" s="170" customFormat="1" ht="12.75"/>
    <row r="547" s="170" customFormat="1" ht="12.75"/>
    <row r="548" s="170" customFormat="1" ht="12.75"/>
    <row r="549" s="170" customFormat="1" ht="12.75"/>
    <row r="550" s="170" customFormat="1" ht="12.75"/>
    <row r="551" s="170" customFormat="1" ht="12.75"/>
    <row r="552" s="170" customFormat="1" ht="12.75"/>
    <row r="553" s="170" customFormat="1" ht="12.75"/>
    <row r="554" s="170" customFormat="1" ht="12.75"/>
    <row r="555" s="170" customFormat="1" ht="12.75"/>
    <row r="556" s="170" customFormat="1" ht="12.75"/>
    <row r="557" s="170" customFormat="1" ht="12.75"/>
    <row r="558" s="170" customFormat="1" ht="12.75"/>
    <row r="559" s="170" customFormat="1" ht="12.75"/>
    <row r="560" s="170" customFormat="1" ht="12.75"/>
    <row r="561" s="170" customFormat="1" ht="12.75"/>
    <row r="562" s="170" customFormat="1" ht="12.75"/>
    <row r="563" s="170" customFormat="1" ht="12.75"/>
    <row r="564" s="170" customFormat="1" ht="12.75"/>
    <row r="565" s="170" customFormat="1" ht="12.75"/>
    <row r="566" s="170" customFormat="1" ht="12.75"/>
    <row r="567" s="170" customFormat="1" ht="12.75"/>
    <row r="568" s="170" customFormat="1" ht="12.75"/>
    <row r="569" s="170" customFormat="1" ht="12.75"/>
    <row r="570" s="170" customFormat="1" ht="12.75"/>
    <row r="571" s="170" customFormat="1" ht="12.75"/>
    <row r="572" s="170" customFormat="1" ht="12.75"/>
    <row r="573" s="170" customFormat="1" ht="12.75"/>
    <row r="574" s="170" customFormat="1" ht="12.75"/>
    <row r="575" s="170" customFormat="1" ht="12.75"/>
    <row r="576" s="170" customFormat="1" ht="12.75"/>
    <row r="577" s="170" customFormat="1" ht="12.75"/>
    <row r="578" s="170" customFormat="1" ht="12.75"/>
    <row r="579" s="170" customFormat="1" ht="12.75"/>
    <row r="580" s="170" customFormat="1" ht="12.75"/>
    <row r="581" s="170" customFormat="1" ht="12.75"/>
    <row r="582" s="170" customFormat="1" ht="12.75"/>
    <row r="583" s="170" customFormat="1" ht="12.75"/>
    <row r="584" s="170" customFormat="1" ht="12.75"/>
    <row r="585" s="170" customFormat="1" ht="12.75"/>
    <row r="586" s="170" customFormat="1" ht="12.75"/>
    <row r="587" s="170" customFormat="1" ht="12.75"/>
    <row r="588" s="170" customFormat="1" ht="12.75"/>
    <row r="589" s="170" customFormat="1" ht="12.75"/>
    <row r="590" s="170" customFormat="1" ht="12.75"/>
    <row r="591" s="170" customFormat="1" ht="12.75"/>
    <row r="592" s="170" customFormat="1" ht="12.75"/>
    <row r="593" s="170" customFormat="1" ht="12.75"/>
    <row r="594" s="170" customFormat="1" ht="12.75"/>
    <row r="595" s="170" customFormat="1" ht="12.75"/>
    <row r="596" s="170" customFormat="1" ht="12.75"/>
    <row r="597" s="170" customFormat="1" ht="12.75"/>
    <row r="598" s="170" customFormat="1" ht="12.75"/>
    <row r="599" s="170" customFormat="1" ht="12.75"/>
    <row r="600" s="170" customFormat="1" ht="12.75"/>
    <row r="601" s="170" customFormat="1" ht="12.75"/>
    <row r="602" s="170" customFormat="1" ht="12.75"/>
    <row r="603" s="170" customFormat="1" ht="12.75"/>
    <row r="604" s="170" customFormat="1" ht="12.75"/>
    <row r="605" s="170" customFormat="1" ht="12.75"/>
    <row r="606" s="170" customFormat="1" ht="12.75"/>
    <row r="607" s="170" customFormat="1" ht="12.75"/>
    <row r="608" s="170" customFormat="1" ht="12.75"/>
    <row r="609" s="170" customFormat="1" ht="12.75"/>
    <row r="610" s="170" customFormat="1" ht="12.75"/>
    <row r="611" s="170" customFormat="1" ht="12.75"/>
    <row r="612" s="170" customFormat="1" ht="12.75"/>
    <row r="613" s="170" customFormat="1" ht="12.75"/>
    <row r="614" s="170" customFormat="1" ht="12.75"/>
    <row r="615" s="170" customFormat="1" ht="12.75"/>
    <row r="616" s="170" customFormat="1" ht="12.75"/>
    <row r="617" s="170" customFormat="1" ht="12.75"/>
    <row r="618" s="170" customFormat="1" ht="12.75"/>
    <row r="619" s="170" customFormat="1" ht="12.75"/>
    <row r="620" s="170" customFormat="1" ht="12.75"/>
    <row r="621" s="170" customFormat="1" ht="12.75"/>
    <row r="622" s="170" customFormat="1" ht="12.75"/>
    <row r="623" s="170" customFormat="1" ht="12.75"/>
    <row r="624" s="170" customFormat="1" ht="12.75"/>
    <row r="625" s="170" customFormat="1" ht="12.75"/>
    <row r="626" s="170" customFormat="1" ht="12.75"/>
    <row r="627" s="170" customFormat="1" ht="12.75"/>
    <row r="628" s="170" customFormat="1" ht="12.75"/>
    <row r="629" s="170" customFormat="1" ht="12.75"/>
    <row r="630" s="170" customFormat="1" ht="12.75"/>
    <row r="631" s="170" customFormat="1" ht="12.75"/>
    <row r="632" s="170" customFormat="1" ht="12.75"/>
    <row r="633" s="170" customFormat="1" ht="12.75"/>
    <row r="634" s="170" customFormat="1" ht="12.75"/>
    <row r="635" s="170" customFormat="1" ht="12.75"/>
    <row r="636" s="170" customFormat="1" ht="12.75"/>
    <row r="637" s="170" customFormat="1" ht="12.75"/>
    <row r="638" s="170" customFormat="1" ht="12.75"/>
    <row r="639" s="170" customFormat="1" ht="12.75"/>
    <row r="640" s="170" customFormat="1" ht="12.75"/>
    <row r="641" s="170" customFormat="1" ht="12.75"/>
    <row r="642" s="170" customFormat="1" ht="12.75"/>
    <row r="643" s="170" customFormat="1" ht="12.75"/>
    <row r="644" s="170" customFormat="1" ht="12.75"/>
    <row r="645" s="170" customFormat="1" ht="12.75"/>
    <row r="646" s="170" customFormat="1" ht="12.75"/>
    <row r="647" s="170" customFormat="1" ht="12.75"/>
    <row r="648" s="170" customFormat="1" ht="12.75"/>
    <row r="649" s="170" customFormat="1" ht="12.75"/>
    <row r="650" s="170" customFormat="1" ht="12.75"/>
    <row r="651" s="170" customFormat="1" ht="12.75"/>
    <row r="652" s="170" customFormat="1" ht="12.75"/>
    <row r="653" s="170" customFormat="1" ht="12.75"/>
    <row r="654" s="170" customFormat="1" ht="12.75"/>
    <row r="655" s="170" customFormat="1" ht="12.75"/>
    <row r="656" s="170" customFormat="1" ht="12.75"/>
    <row r="657" s="170" customFormat="1" ht="12.75"/>
    <row r="658" s="170" customFormat="1" ht="12.75"/>
    <row r="659" s="170" customFormat="1" ht="12.75"/>
    <row r="660" s="170" customFormat="1" ht="12.75"/>
    <row r="661" s="170" customFormat="1" ht="12.75"/>
    <row r="662" s="170" customFormat="1" ht="12.75"/>
    <row r="663" s="170" customFormat="1" ht="12.75"/>
    <row r="664" s="170" customFormat="1" ht="12.75"/>
    <row r="665" s="170" customFormat="1" ht="12.75"/>
    <row r="666" s="170" customFormat="1" ht="12.75"/>
    <row r="667" s="170" customFormat="1" ht="12.75"/>
    <row r="668" s="170" customFormat="1" ht="12.75"/>
    <row r="669" s="170" customFormat="1" ht="12.75"/>
    <row r="670" s="170" customFormat="1" ht="12.75"/>
    <row r="671" s="170" customFormat="1" ht="12.75"/>
    <row r="672" s="170" customFormat="1" ht="12.75"/>
    <row r="673" s="170" customFormat="1" ht="12.75"/>
    <row r="674" s="170" customFormat="1" ht="12.75"/>
    <row r="675" s="170" customFormat="1" ht="12.75"/>
    <row r="676" s="170" customFormat="1" ht="12.75"/>
    <row r="677" s="170" customFormat="1" ht="12.75"/>
    <row r="678" s="170" customFormat="1" ht="12.75"/>
    <row r="679" s="170" customFormat="1" ht="12.75"/>
    <row r="680" s="170" customFormat="1" ht="12.75"/>
    <row r="681" s="170" customFormat="1" ht="12.75"/>
    <row r="682" s="170" customFormat="1" ht="12.75"/>
    <row r="683" s="170" customFormat="1" ht="12.75"/>
    <row r="684" s="170" customFormat="1" ht="12.75"/>
    <row r="685" s="170" customFormat="1" ht="12.75"/>
    <row r="686" s="170" customFormat="1" ht="12.75"/>
    <row r="687" s="170" customFormat="1" ht="12.75"/>
    <row r="688" s="170" customFormat="1" ht="12.75"/>
    <row r="689" s="170" customFormat="1" ht="12.75"/>
    <row r="690" s="170" customFormat="1" ht="12.75"/>
    <row r="691" s="170" customFormat="1" ht="12.75"/>
    <row r="692" s="170" customFormat="1" ht="12.75"/>
    <row r="693" s="170" customFormat="1" ht="12.75"/>
    <row r="694" s="170" customFormat="1" ht="12.75"/>
    <row r="695" s="170" customFormat="1" ht="12.75"/>
    <row r="696" s="170" customFormat="1" ht="12.75"/>
    <row r="697" s="170" customFormat="1" ht="12.75"/>
    <row r="698" s="170" customFormat="1" ht="12.75"/>
    <row r="699" s="170" customFormat="1" ht="12.75"/>
    <row r="700" s="170" customFormat="1" ht="12.75"/>
    <row r="701" s="170" customFormat="1" ht="12.75"/>
    <row r="702" s="170" customFormat="1" ht="12.75"/>
    <row r="703" s="170" customFormat="1" ht="12.75"/>
    <row r="704" s="170" customFormat="1" ht="12.75"/>
    <row r="705" s="170" customFormat="1" ht="12.75"/>
    <row r="706" s="170" customFormat="1" ht="12.75"/>
    <row r="707" s="170" customFormat="1" ht="12.75"/>
    <row r="708" s="170" customFormat="1" ht="12.75"/>
    <row r="709" s="170" customFormat="1" ht="12.75"/>
    <row r="710" s="170" customFormat="1" ht="12.75"/>
    <row r="711" s="170" customFormat="1" ht="12.75"/>
    <row r="712" s="170" customFormat="1" ht="12.75"/>
    <row r="713" s="170" customFormat="1" ht="12.75"/>
    <row r="714" s="170" customFormat="1" ht="12.75"/>
    <row r="715" s="170" customFormat="1" ht="12.75"/>
    <row r="716" s="170" customFormat="1" ht="12.75"/>
    <row r="717" s="170" customFormat="1" ht="12.75"/>
    <row r="718" s="170" customFormat="1" ht="12.75"/>
    <row r="719" s="170" customFormat="1" ht="12.75"/>
    <row r="720" s="170" customFormat="1" ht="12.75"/>
    <row r="721" s="170" customFormat="1" ht="12.75"/>
    <row r="722" s="170" customFormat="1" ht="12.75"/>
    <row r="723" s="170" customFormat="1" ht="12.75"/>
    <row r="724" s="170" customFormat="1" ht="12.75"/>
    <row r="725" s="170" customFormat="1" ht="12.75"/>
    <row r="726" s="170" customFormat="1" ht="12.75"/>
    <row r="727" s="170" customFormat="1" ht="12.75"/>
    <row r="728" s="170" customFormat="1" ht="12.75"/>
    <row r="729" s="170" customFormat="1" ht="12.75"/>
    <row r="730" s="170" customFormat="1" ht="12.75"/>
    <row r="731" s="170" customFormat="1" ht="12.75"/>
    <row r="732" s="170" customFormat="1" ht="12.75"/>
    <row r="733" s="170" customFormat="1" ht="12.75"/>
    <row r="734" s="170" customFormat="1" ht="12.75"/>
    <row r="735" s="170" customFormat="1" ht="12.75"/>
    <row r="736" s="170" customFormat="1" ht="12.75"/>
    <row r="737" s="170" customFormat="1" ht="12.75"/>
    <row r="738" s="170" customFormat="1" ht="12.75"/>
    <row r="739" s="170" customFormat="1" ht="12.75"/>
    <row r="740" s="170" customFormat="1" ht="12.75"/>
    <row r="741" s="170" customFormat="1" ht="12.75"/>
    <row r="742" s="170" customFormat="1" ht="12.75"/>
    <row r="743" s="170" customFormat="1" ht="12.75"/>
    <row r="744" s="170" customFormat="1" ht="12.75"/>
    <row r="745" s="170" customFormat="1" ht="12.75"/>
    <row r="746" s="170" customFormat="1" ht="12.75"/>
    <row r="747" s="170" customFormat="1" ht="12.75"/>
    <row r="748" s="170" customFormat="1" ht="12.75"/>
    <row r="749" s="170" customFormat="1" ht="12.75"/>
    <row r="750" s="170" customFormat="1" ht="12.75"/>
    <row r="751" s="170" customFormat="1" ht="12.75"/>
    <row r="752" s="170" customFormat="1" ht="12.75"/>
    <row r="753" s="170" customFormat="1" ht="12.75"/>
    <row r="754" s="170" customFormat="1" ht="12.75"/>
    <row r="755" s="170" customFormat="1" ht="12.75"/>
    <row r="756" s="170" customFormat="1" ht="12.75"/>
    <row r="757" s="170" customFormat="1" ht="12.75"/>
    <row r="758" s="170" customFormat="1" ht="12.75"/>
    <row r="759" s="170" customFormat="1" ht="12.75"/>
    <row r="760" s="170" customFormat="1" ht="12.75"/>
    <row r="761" s="170" customFormat="1" ht="12.75"/>
    <row r="762" s="170" customFormat="1" ht="12.75"/>
    <row r="763" s="170" customFormat="1" ht="12.75"/>
    <row r="764" s="170" customFormat="1" ht="12.75"/>
    <row r="765" s="170" customFormat="1" ht="12.75"/>
    <row r="766" s="170" customFormat="1" ht="12.75"/>
    <row r="767" s="170" customFormat="1" ht="12.75"/>
    <row r="768" s="170" customFormat="1" ht="12.75"/>
    <row r="769" s="170" customFormat="1" ht="12.75"/>
    <row r="770" s="170" customFormat="1" ht="12.75"/>
    <row r="771" s="170" customFormat="1" ht="12.75"/>
    <row r="772" s="170" customFormat="1" ht="12.75"/>
    <row r="773" s="170" customFormat="1" ht="12.75"/>
    <row r="774" s="170" customFormat="1" ht="12.75"/>
    <row r="775" s="170" customFormat="1" ht="12.75"/>
    <row r="776" s="170" customFormat="1" ht="12.75"/>
    <row r="777" s="170" customFormat="1" ht="12.75"/>
    <row r="778" s="170" customFormat="1" ht="12.75"/>
    <row r="779" s="170" customFormat="1" ht="12.75"/>
    <row r="780" s="170" customFormat="1" ht="12.75"/>
    <row r="781" s="170" customFormat="1" ht="12.75"/>
    <row r="782" s="170" customFormat="1" ht="12.75"/>
    <row r="783" s="170" customFormat="1" ht="12.75"/>
    <row r="784" s="170" customFormat="1" ht="12.75"/>
    <row r="785" s="170" customFormat="1" ht="12.75"/>
    <row r="786" s="170" customFormat="1" ht="12.75"/>
    <row r="787" s="170" customFormat="1" ht="12.75"/>
    <row r="788" s="170" customFormat="1" ht="12.75"/>
    <row r="789" s="170" customFormat="1" ht="12.75"/>
    <row r="790" s="170" customFormat="1" ht="12.75"/>
    <row r="791" s="170" customFormat="1" ht="12.75"/>
    <row r="792" s="170" customFormat="1" ht="12.75"/>
    <row r="793" s="170" customFormat="1" ht="12.75"/>
    <row r="794" s="170" customFormat="1" ht="12.75"/>
    <row r="795" s="170" customFormat="1" ht="12.75"/>
    <row r="796" s="170" customFormat="1" ht="12.75"/>
    <row r="797" s="170" customFormat="1" ht="12.75"/>
    <row r="798" s="170" customFormat="1" ht="12.75"/>
    <row r="799" s="170" customFormat="1" ht="12.75"/>
    <row r="800" s="170" customFormat="1" ht="12.75"/>
    <row r="801" s="170" customFormat="1" ht="12.75"/>
    <row r="802" s="170" customFormat="1" ht="12.75"/>
    <row r="803" s="170" customFormat="1" ht="12.75"/>
    <row r="804" s="170" customFormat="1" ht="12.75"/>
    <row r="805" s="170" customFormat="1" ht="12.75"/>
    <row r="806" s="170" customFormat="1" ht="12.75"/>
    <row r="807" s="170" customFormat="1" ht="12.75"/>
    <row r="808" s="170" customFormat="1" ht="12.75"/>
    <row r="809" s="170" customFormat="1" ht="12.75"/>
    <row r="810" s="170" customFormat="1" ht="12.75"/>
    <row r="811" s="170" customFormat="1" ht="12.75"/>
    <row r="812" s="170" customFormat="1" ht="12.75"/>
    <row r="813" s="170" customFormat="1" ht="12.75"/>
    <row r="814" s="170" customFormat="1" ht="12.75"/>
    <row r="815" s="170" customFormat="1" ht="12.75"/>
    <row r="816" s="170" customFormat="1" ht="12.75"/>
    <row r="817" s="170" customFormat="1" ht="12.75"/>
    <row r="818" s="170" customFormat="1" ht="12.75"/>
    <row r="819" s="170" customFormat="1" ht="12.75"/>
    <row r="820" s="170" customFormat="1" ht="12.75"/>
    <row r="821" s="170" customFormat="1" ht="12.75"/>
    <row r="822" s="170" customFormat="1" ht="12.75"/>
    <row r="823" s="170" customFormat="1" ht="12.75"/>
    <row r="824" s="170" customFormat="1" ht="12.75"/>
    <row r="825" s="170" customFormat="1" ht="12.75"/>
    <row r="826" s="170" customFormat="1" ht="12.75"/>
    <row r="827" s="170" customFormat="1" ht="12.75"/>
    <row r="828" s="170" customFormat="1" ht="12.75"/>
    <row r="829" s="170" customFormat="1" ht="12.75"/>
    <row r="830" s="170" customFormat="1" ht="12.75"/>
    <row r="831" s="170" customFormat="1" ht="12.75"/>
    <row r="832" s="170" customFormat="1" ht="12.75"/>
    <row r="833" s="170" customFormat="1" ht="12.75"/>
    <row r="834" s="170" customFormat="1" ht="12.75"/>
    <row r="835" s="170" customFormat="1" ht="12.75"/>
    <row r="836" s="170" customFormat="1" ht="12.75"/>
    <row r="837" s="170" customFormat="1" ht="12.75"/>
    <row r="838" s="170" customFormat="1" ht="12.75"/>
    <row r="839" s="170" customFormat="1" ht="12.75"/>
    <row r="840" s="170" customFormat="1" ht="12.75"/>
    <row r="841" s="170" customFormat="1" ht="12.75"/>
    <row r="842" s="170" customFormat="1" ht="12.75"/>
    <row r="843" s="170" customFormat="1" ht="12.75"/>
    <row r="844" s="170" customFormat="1" ht="12.75"/>
    <row r="845" s="170" customFormat="1" ht="12.75"/>
    <row r="846" s="170" customFormat="1" ht="12.75"/>
    <row r="847" s="170" customFormat="1" ht="12.75"/>
    <row r="848" s="170" customFormat="1" ht="12.75"/>
    <row r="849" s="170" customFormat="1" ht="12.75"/>
    <row r="850" s="170" customFormat="1" ht="12.75"/>
    <row r="851" s="170" customFormat="1" ht="12.75"/>
    <row r="852" s="170" customFormat="1" ht="12.75"/>
    <row r="853" s="170" customFormat="1" ht="12.75"/>
    <row r="854" s="170" customFormat="1" ht="12.75"/>
    <row r="855" s="170" customFormat="1" ht="12.75"/>
    <row r="856" s="170" customFormat="1" ht="12.75"/>
    <row r="857" s="170" customFormat="1" ht="12.75"/>
    <row r="858" s="170" customFormat="1" ht="12.75"/>
    <row r="859" s="170" customFormat="1" ht="12.75"/>
    <row r="860" s="170" customFormat="1" ht="12.75"/>
    <row r="861" s="170" customFormat="1" ht="12.75"/>
    <row r="862" s="170" customFormat="1" ht="12.75"/>
    <row r="863" s="170" customFormat="1" ht="12.75"/>
    <row r="864" s="170" customFormat="1" ht="12.75"/>
    <row r="865" s="170" customFormat="1" ht="12.75"/>
    <row r="866" s="170" customFormat="1" ht="12.75"/>
    <row r="867" s="170" customFormat="1" ht="12.75"/>
    <row r="868" s="170" customFormat="1" ht="12.75"/>
    <row r="869" s="170" customFormat="1" ht="12.75"/>
    <row r="870" s="170" customFormat="1" ht="12.75"/>
    <row r="871" s="170" customFormat="1" ht="12.75"/>
    <row r="872" s="170" customFormat="1" ht="12.75"/>
    <row r="873" s="170" customFormat="1" ht="12.75"/>
    <row r="874" s="170" customFormat="1" ht="12.75"/>
    <row r="875" s="170" customFormat="1" ht="12.75"/>
    <row r="876" s="170" customFormat="1" ht="12.75"/>
    <row r="877" s="170" customFormat="1" ht="12.75"/>
    <row r="878" s="170" customFormat="1" ht="12.75"/>
    <row r="879" s="170" customFormat="1" ht="12.75"/>
    <row r="880" s="170" customFormat="1" ht="12.75"/>
    <row r="881" s="170" customFormat="1" ht="12.75"/>
    <row r="882" s="170" customFormat="1" ht="12.75"/>
    <row r="883" s="170" customFormat="1" ht="12.75"/>
    <row r="884" s="170" customFormat="1" ht="12.75"/>
    <row r="885" s="170" customFormat="1" ht="12.75"/>
    <row r="886" s="170" customFormat="1" ht="12.75"/>
    <row r="887" s="170" customFormat="1" ht="12.75"/>
    <row r="888" s="170" customFormat="1" ht="12.75"/>
    <row r="889" s="170" customFormat="1" ht="12.75"/>
    <row r="890" s="170" customFormat="1" ht="12.75"/>
    <row r="891" s="170" customFormat="1" ht="12.75"/>
    <row r="892" s="170" customFormat="1" ht="12.75"/>
    <row r="893" s="170" customFormat="1" ht="12.75"/>
    <row r="894" s="170" customFormat="1" ht="12.75"/>
    <row r="895" s="170" customFormat="1" ht="12.75"/>
    <row r="896" s="170" customFormat="1" ht="12.75"/>
    <row r="897" s="170" customFormat="1" ht="12.75"/>
    <row r="898" s="170" customFormat="1" ht="12.75"/>
    <row r="899" s="170" customFormat="1" ht="12.75"/>
    <row r="900" s="170" customFormat="1" ht="12.75"/>
    <row r="901" s="170" customFormat="1" ht="12.75"/>
    <row r="902" s="170" customFormat="1" ht="12.75"/>
    <row r="903" s="170" customFormat="1" ht="12.75"/>
    <row r="904" s="170" customFormat="1" ht="12.75"/>
    <row r="905" s="170" customFormat="1" ht="12.75"/>
    <row r="906" s="170" customFormat="1" ht="12.75"/>
    <row r="907" s="170" customFormat="1" ht="12.75"/>
    <row r="908" s="170" customFormat="1" ht="12.75"/>
    <row r="909" s="170" customFormat="1" ht="12.75"/>
    <row r="910" s="170" customFormat="1" ht="12.75"/>
    <row r="911" s="170" customFormat="1" ht="12.75"/>
    <row r="912" s="170" customFormat="1" ht="12.75"/>
    <row r="913" s="170" customFormat="1" ht="12.75"/>
    <row r="914" s="170" customFormat="1" ht="12.75"/>
    <row r="915" s="170" customFormat="1" ht="12.75"/>
    <row r="916" s="170" customFormat="1" ht="12.75"/>
    <row r="917" s="170" customFormat="1" ht="12.75"/>
    <row r="918" s="170" customFormat="1" ht="12.75"/>
    <row r="919" s="170" customFormat="1" ht="12.75"/>
    <row r="920" s="170" customFormat="1" ht="12.75"/>
    <row r="921" s="170" customFormat="1" ht="12.75"/>
    <row r="922" s="170" customFormat="1" ht="12.75"/>
    <row r="923" s="170" customFormat="1" ht="12.75"/>
    <row r="924" s="170" customFormat="1" ht="12.75"/>
    <row r="925" s="170" customFormat="1" ht="12.75"/>
    <row r="926" s="170" customFormat="1" ht="12.75"/>
    <row r="927" s="170" customFormat="1" ht="12.75"/>
    <row r="928" s="170" customFormat="1" ht="12.75"/>
    <row r="929" s="170" customFormat="1" ht="12.75"/>
    <row r="930" s="170" customFormat="1" ht="12.75"/>
    <row r="931" s="170" customFormat="1" ht="12.75"/>
    <row r="932" s="170" customFormat="1" ht="12.75"/>
    <row r="933" s="170" customFormat="1" ht="12.75"/>
    <row r="934" s="170" customFormat="1" ht="12.75"/>
    <row r="935" s="170" customFormat="1" ht="12.75"/>
    <row r="936" s="170" customFormat="1" ht="12.75"/>
    <row r="937" s="170" customFormat="1" ht="12.75"/>
    <row r="938" s="170" customFormat="1" ht="12.75"/>
    <row r="939" s="170" customFormat="1" ht="12.75"/>
    <row r="940" s="170" customFormat="1" ht="12.75"/>
    <row r="941" s="170" customFormat="1" ht="12.75"/>
    <row r="942" s="170" customFormat="1" ht="12.75"/>
    <row r="943" s="170" customFormat="1" ht="12.75"/>
    <row r="944" s="170" customFormat="1" ht="12.75"/>
    <row r="945" s="170" customFormat="1" ht="12.75"/>
    <row r="946" s="170" customFormat="1" ht="12.75"/>
    <row r="947" s="170" customFormat="1" ht="12.75"/>
    <row r="948" s="170" customFormat="1" ht="12.75"/>
    <row r="949" s="170" customFormat="1" ht="12.75"/>
    <row r="950" s="170" customFormat="1" ht="12.75"/>
    <row r="951" s="170" customFormat="1" ht="12.75"/>
    <row r="952" s="170" customFormat="1" ht="12.75"/>
    <row r="953" s="170" customFormat="1" ht="12.75"/>
    <row r="954" s="170" customFormat="1" ht="12.75"/>
    <row r="955" s="170" customFormat="1" ht="12.75"/>
    <row r="956" s="170" customFormat="1" ht="12.75"/>
    <row r="957" s="170" customFormat="1" ht="12.75"/>
    <row r="958" s="170" customFormat="1" ht="12.75"/>
    <row r="959" s="170" customFormat="1" ht="12.75"/>
    <row r="960" s="170" customFormat="1" ht="12.75"/>
    <row r="961" s="170" customFormat="1" ht="12.75"/>
    <row r="962" s="170" customFormat="1" ht="12.75"/>
    <row r="963" s="170" customFormat="1" ht="12.75"/>
    <row r="964" s="170" customFormat="1" ht="12.75"/>
    <row r="965" s="170" customFormat="1" ht="12.75"/>
    <row r="966" s="170" customFormat="1" ht="12.75"/>
    <row r="967" s="170" customFormat="1" ht="12.75"/>
    <row r="968" s="170" customFormat="1" ht="12.75"/>
    <row r="969" s="170" customFormat="1" ht="12.75"/>
    <row r="970" s="170" customFormat="1" ht="12.75"/>
    <row r="971" s="170" customFormat="1" ht="12.75"/>
    <row r="972" s="170" customFormat="1" ht="12.75"/>
    <row r="973" s="170" customFormat="1" ht="12.75"/>
    <row r="974" s="170" customFormat="1" ht="12.75"/>
    <row r="975" s="170" customFormat="1" ht="12.75"/>
    <row r="976" s="170" customFormat="1" ht="12.75"/>
    <row r="977" s="170" customFormat="1" ht="12.75"/>
    <row r="978" s="170" customFormat="1" ht="12.75"/>
    <row r="979" s="170" customFormat="1" ht="12.75"/>
    <row r="980" s="170" customFormat="1" ht="12.75"/>
    <row r="981" s="170" customFormat="1" ht="12.75"/>
    <row r="982" s="170" customFormat="1" ht="12.75"/>
    <row r="983" s="170" customFormat="1" ht="12.75"/>
    <row r="984" s="170" customFormat="1" ht="12.75"/>
    <row r="985" s="170" customFormat="1" ht="12.75"/>
    <row r="986" s="170" customFormat="1" ht="12.75"/>
    <row r="987" s="170" customFormat="1" ht="12.75"/>
    <row r="988" s="170" customFormat="1" ht="12.75"/>
    <row r="989" s="170" customFormat="1" ht="12.75"/>
    <row r="990" s="170" customFormat="1" ht="12.75"/>
    <row r="991" s="170" customFormat="1" ht="12.75"/>
    <row r="992" s="170" customFormat="1" ht="12.75"/>
    <row r="993" s="170" customFormat="1" ht="12.75"/>
    <row r="994" s="170" customFormat="1" ht="12.75"/>
    <row r="995" s="170" customFormat="1" ht="12.75"/>
    <row r="996" s="170" customFormat="1" ht="12.75"/>
    <row r="997" s="170" customFormat="1" ht="12.75"/>
    <row r="998" s="170" customFormat="1" ht="12.75"/>
    <row r="999" s="170" customFormat="1" ht="12.75"/>
    <row r="1000" s="170" customFormat="1" ht="12.75"/>
    <row r="1001" s="170" customFormat="1" ht="12.75"/>
    <row r="1002" s="170" customFormat="1" ht="12.75"/>
    <row r="1003" s="170" customFormat="1" ht="12.75"/>
    <row r="1004" s="170" customFormat="1" ht="12.75"/>
    <row r="1005" s="170" customFormat="1" ht="12.75"/>
    <row r="1006" s="170" customFormat="1" ht="12.75"/>
    <row r="1007" s="170" customFormat="1" ht="12.75"/>
    <row r="1008" s="170" customFormat="1" ht="12.75"/>
    <row r="1009" s="170" customFormat="1" ht="12.75"/>
    <row r="1010" s="170" customFormat="1" ht="12.75"/>
    <row r="1011" s="170" customFormat="1" ht="12.75"/>
    <row r="1012" s="170" customFormat="1" ht="12.75"/>
    <row r="1013" s="170" customFormat="1" ht="12.75"/>
    <row r="1014" s="170" customFormat="1" ht="12.75"/>
    <row r="1015" s="170" customFormat="1" ht="12.75"/>
    <row r="1016" s="170" customFormat="1" ht="12.75"/>
    <row r="1017" s="170" customFormat="1" ht="12.75"/>
    <row r="1018" s="170" customFormat="1" ht="12.75"/>
    <row r="1019" s="170" customFormat="1" ht="12.75"/>
    <row r="1020" s="170" customFormat="1" ht="12.75"/>
    <row r="1021" s="170" customFormat="1" ht="12.75"/>
    <row r="1022" s="170" customFormat="1" ht="12.75"/>
    <row r="1023" s="170" customFormat="1" ht="12.75"/>
    <row r="1024" s="170" customFormat="1" ht="12.75"/>
    <row r="1025" s="170" customFormat="1" ht="12.75"/>
    <row r="1026" s="170" customFormat="1" ht="12.75"/>
    <row r="1027" s="170" customFormat="1" ht="12.75"/>
    <row r="1028" s="170" customFormat="1" ht="12.75"/>
    <row r="1029" s="170" customFormat="1" ht="12.75"/>
    <row r="1030" s="170" customFormat="1" ht="12.75"/>
    <row r="1031" s="170" customFormat="1" ht="12.75"/>
    <row r="1032" s="170" customFormat="1" ht="12.75"/>
    <row r="1033" s="170" customFormat="1" ht="12.75"/>
    <row r="1034" s="170" customFormat="1" ht="12.75"/>
    <row r="1035" s="170" customFormat="1" ht="12.75"/>
    <row r="1036" s="170" customFormat="1" ht="12.75"/>
    <row r="1037" s="170" customFormat="1" ht="12.75"/>
    <row r="1038" s="170" customFormat="1" ht="12.75"/>
    <row r="1039" s="170" customFormat="1" ht="12.75"/>
    <row r="1040" s="170" customFormat="1" ht="12.75"/>
    <row r="1041" s="170" customFormat="1" ht="12.75"/>
    <row r="1042" s="170" customFormat="1" ht="12.75"/>
    <row r="1043" s="170" customFormat="1" ht="12.75"/>
    <row r="1044" s="170" customFormat="1" ht="12.75"/>
    <row r="1045" s="170" customFormat="1" ht="12.75"/>
    <row r="1046" s="170" customFormat="1" ht="12.75"/>
    <row r="1047" s="170" customFormat="1" ht="12.75"/>
    <row r="1048" s="170" customFormat="1" ht="12.75"/>
    <row r="1049" s="170" customFormat="1" ht="12.75"/>
    <row r="1050" s="170" customFormat="1" ht="12.75"/>
    <row r="1051" s="170" customFormat="1" ht="12.75"/>
    <row r="1052" s="170" customFormat="1" ht="12.75"/>
    <row r="1053" s="170" customFormat="1" ht="12.75"/>
    <row r="1054" s="170" customFormat="1" ht="12.75"/>
    <row r="1055" s="170" customFormat="1" ht="12.75"/>
    <row r="1056" s="170" customFormat="1" ht="12.75"/>
    <row r="1057" s="170" customFormat="1" ht="12.75"/>
    <row r="1058" s="170" customFormat="1" ht="12.75"/>
    <row r="1059" s="170" customFormat="1" ht="12.75"/>
    <row r="1060" s="170" customFormat="1" ht="12.75"/>
    <row r="1061" s="170" customFormat="1" ht="12.75"/>
    <row r="1062" s="170" customFormat="1" ht="12.75"/>
    <row r="1063" s="170" customFormat="1" ht="12.75"/>
    <row r="1064" s="170" customFormat="1" ht="12.75"/>
    <row r="1065" s="170" customFormat="1" ht="12.75"/>
    <row r="1066" s="170" customFormat="1" ht="12.75"/>
    <row r="1067" s="170" customFormat="1" ht="12.75"/>
    <row r="1068" s="170" customFormat="1" ht="12.75"/>
    <row r="1069" s="170" customFormat="1" ht="12.75"/>
    <row r="1070" s="170" customFormat="1" ht="12.75"/>
    <row r="1071" s="170" customFormat="1" ht="12.75"/>
    <row r="1072" s="170" customFormat="1" ht="12.75"/>
    <row r="1073" s="170" customFormat="1" ht="12.75"/>
    <row r="1074" s="170" customFormat="1" ht="12.75"/>
    <row r="1075" s="170" customFormat="1" ht="12.75"/>
    <row r="1076" s="170" customFormat="1" ht="12.75"/>
    <row r="1077" s="170" customFormat="1" ht="12.75"/>
    <row r="1078" s="170" customFormat="1" ht="12.75"/>
    <row r="1079" s="170" customFormat="1" ht="12.75"/>
    <row r="1080" s="170" customFormat="1" ht="12.75"/>
    <row r="1081" s="170" customFormat="1" ht="12.75"/>
    <row r="1082" s="170" customFormat="1" ht="12.75"/>
    <row r="1083" s="170" customFormat="1" ht="12.75"/>
    <row r="1084" s="170" customFormat="1" ht="12.75"/>
    <row r="1085" s="170" customFormat="1" ht="12.75"/>
    <row r="1086" s="170" customFormat="1" ht="12.75"/>
    <row r="1087" s="170" customFormat="1" ht="12.75"/>
    <row r="1088" s="170" customFormat="1" ht="12.75"/>
    <row r="1089" s="170" customFormat="1" ht="12.75"/>
    <row r="1090" s="170" customFormat="1" ht="12.75"/>
    <row r="1091" s="170" customFormat="1" ht="12.75"/>
    <row r="1092" s="170" customFormat="1" ht="12.75"/>
    <row r="1093" s="170" customFormat="1" ht="12.75"/>
    <row r="1094" s="170" customFormat="1" ht="12.75"/>
    <row r="1095" s="170" customFormat="1" ht="12.75"/>
    <row r="1096" s="170" customFormat="1" ht="12.75"/>
    <row r="1097" s="170" customFormat="1" ht="12.75"/>
    <row r="1098" s="170" customFormat="1" ht="12.75"/>
    <row r="1099" s="170" customFormat="1" ht="12.75"/>
    <row r="1100" s="170" customFormat="1" ht="12.75"/>
    <row r="1101" s="170" customFormat="1" ht="12.75"/>
    <row r="1102" s="170" customFormat="1" ht="12.75"/>
    <row r="1103" s="170" customFormat="1" ht="12.75"/>
    <row r="1104" s="170" customFormat="1" ht="12.75"/>
    <row r="1105" s="170" customFormat="1" ht="12.75"/>
    <row r="1106" s="170" customFormat="1" ht="12.75"/>
    <row r="1107" s="170" customFormat="1" ht="12.75"/>
    <row r="1108" s="170" customFormat="1" ht="12.75"/>
    <row r="1109" s="170" customFormat="1" ht="12.75"/>
    <row r="1110" s="170" customFormat="1" ht="12.75"/>
    <row r="1111" s="170" customFormat="1" ht="12.75"/>
    <row r="1112" s="170" customFormat="1" ht="12.75"/>
    <row r="1113" s="170" customFormat="1" ht="12.75"/>
    <row r="1114" s="170" customFormat="1" ht="12.75"/>
    <row r="1115" s="170" customFormat="1" ht="12.75"/>
    <row r="1116" s="170" customFormat="1" ht="12.75"/>
    <row r="1117" s="170" customFormat="1" ht="12.75"/>
    <row r="1118" s="170" customFormat="1" ht="12.75"/>
    <row r="1119" s="170" customFormat="1" ht="12.75"/>
    <row r="1120" s="170" customFormat="1" ht="12.75"/>
    <row r="1121" s="170" customFormat="1" ht="12.75"/>
    <row r="1122" s="170" customFormat="1" ht="12.75"/>
    <row r="1123" s="170" customFormat="1" ht="12.75"/>
    <row r="1124" s="170" customFormat="1" ht="12.75"/>
    <row r="1125" s="170" customFormat="1" ht="12.75"/>
    <row r="1126" s="170" customFormat="1" ht="12.75"/>
    <row r="1127" s="170" customFormat="1" ht="12.75"/>
    <row r="1128" s="170" customFormat="1" ht="12.75"/>
    <row r="1129" s="170" customFormat="1" ht="12.75"/>
    <row r="1130" s="170" customFormat="1" ht="12.75"/>
    <row r="1131" s="170" customFormat="1" ht="12.75"/>
    <row r="1132" s="170" customFormat="1" ht="12.75"/>
    <row r="1133" s="170" customFormat="1" ht="12.75"/>
    <row r="1134" s="170" customFormat="1" ht="12.75"/>
    <row r="1135" s="170" customFormat="1" ht="12.75"/>
    <row r="1136" s="170" customFormat="1" ht="12.75"/>
    <row r="1137" s="170" customFormat="1" ht="12.75"/>
    <row r="1138" s="170" customFormat="1" ht="12.75"/>
    <row r="1139" s="170" customFormat="1" ht="12.75"/>
    <row r="1140" s="170" customFormat="1" ht="12.75"/>
    <row r="1141" s="170" customFormat="1" ht="12.75"/>
    <row r="1142" s="170" customFormat="1" ht="12.75"/>
    <row r="1143" s="170" customFormat="1" ht="12.75"/>
    <row r="1144" s="170" customFormat="1" ht="12.75"/>
    <row r="1145" s="170" customFormat="1" ht="12.75"/>
    <row r="1146" s="170" customFormat="1" ht="12.75"/>
    <row r="1147" s="170" customFormat="1" ht="12.75"/>
    <row r="1148" s="170" customFormat="1" ht="12.75"/>
    <row r="1149" s="170" customFormat="1" ht="12.75"/>
    <row r="1150" s="170" customFormat="1" ht="12.75"/>
    <row r="1151" s="170" customFormat="1" ht="12.75"/>
    <row r="1152" s="170" customFormat="1" ht="12.75"/>
    <row r="1153" s="170" customFormat="1" ht="12.75"/>
    <row r="1154" s="170" customFormat="1" ht="12.75"/>
    <row r="1155" s="170" customFormat="1" ht="12.75"/>
    <row r="1156" s="170" customFormat="1" ht="12.75"/>
    <row r="1157" s="170" customFormat="1" ht="12.75"/>
    <row r="1158" s="170" customFormat="1" ht="12.75"/>
    <row r="1159" s="170" customFormat="1" ht="12.75"/>
    <row r="1160" s="170" customFormat="1" ht="12.75"/>
    <row r="1161" s="170" customFormat="1" ht="12.75"/>
    <row r="1162" s="170" customFormat="1" ht="12.75"/>
    <row r="1163" s="170" customFormat="1" ht="12.75"/>
    <row r="1164" s="170" customFormat="1" ht="12.75"/>
    <row r="1165" s="170" customFormat="1" ht="12.75"/>
    <row r="1166" s="170" customFormat="1" ht="12.75"/>
    <row r="1167" s="170" customFormat="1" ht="12.75"/>
    <row r="1168" s="170" customFormat="1" ht="12.75"/>
    <row r="1169" s="170" customFormat="1" ht="12.75"/>
    <row r="1170" s="170" customFormat="1" ht="12.75"/>
    <row r="1171" s="170" customFormat="1" ht="12.75"/>
    <row r="1172" s="170" customFormat="1" ht="12.75"/>
    <row r="1173" s="170" customFormat="1" ht="12.75"/>
    <row r="1174" s="170" customFormat="1" ht="12.75"/>
    <row r="1175" s="170" customFormat="1" ht="12.75"/>
    <row r="1176" s="170" customFormat="1" ht="12.75"/>
    <row r="1177" s="170" customFormat="1" ht="12.75"/>
    <row r="1178" s="170" customFormat="1" ht="12.75"/>
    <row r="1179" s="170" customFormat="1" ht="12.75"/>
    <row r="1180" s="170" customFormat="1" ht="12.75"/>
    <row r="1181" s="170" customFormat="1" ht="12.75"/>
    <row r="1182" s="170" customFormat="1" ht="12.75"/>
    <row r="1183" s="170" customFormat="1" ht="12.75"/>
    <row r="1184" s="170" customFormat="1" ht="12.75"/>
    <row r="1185" s="170" customFormat="1" ht="12.75"/>
    <row r="1186" s="170" customFormat="1" ht="12.75"/>
    <row r="1187" s="170" customFormat="1" ht="12.75"/>
    <row r="1188" s="170" customFormat="1" ht="12.75"/>
    <row r="1189" s="170" customFormat="1" ht="12.75"/>
    <row r="1190" s="170" customFormat="1" ht="12.75"/>
    <row r="1191" s="170" customFormat="1" ht="12.75"/>
    <row r="1192" s="170" customFormat="1" ht="12.75"/>
    <row r="1193" s="170" customFormat="1" ht="12.75"/>
    <row r="1194" s="170" customFormat="1" ht="12.75"/>
    <row r="1195" s="170" customFormat="1" ht="12.75"/>
    <row r="1196" s="170" customFormat="1" ht="12.75"/>
    <row r="1197" s="170" customFormat="1" ht="12.75"/>
    <row r="1198" s="170" customFormat="1" ht="12.75"/>
    <row r="1199" s="170" customFormat="1" ht="12.75"/>
    <row r="1200" s="170" customFormat="1" ht="12.75"/>
    <row r="1201" s="170" customFormat="1" ht="12.75"/>
    <row r="1202" s="170" customFormat="1" ht="12.75"/>
    <row r="1203" s="170" customFormat="1" ht="12.75"/>
    <row r="1204" s="170" customFormat="1" ht="12.75"/>
    <row r="1205" s="170" customFormat="1" ht="12.75"/>
    <row r="1206" s="170" customFormat="1" ht="12.75"/>
    <row r="1207" s="170" customFormat="1" ht="12.75"/>
    <row r="1208" s="170" customFormat="1" ht="12.75"/>
    <row r="1209" s="170" customFormat="1" ht="12.75"/>
    <row r="1210" s="170" customFormat="1" ht="12.75"/>
    <row r="1211" s="170" customFormat="1" ht="12.75"/>
    <row r="1212" s="170" customFormat="1" ht="12.75"/>
    <row r="1213" s="170" customFormat="1" ht="12.75"/>
    <row r="1214" s="170" customFormat="1" ht="12.75"/>
    <row r="1215" s="170" customFormat="1" ht="12.75"/>
    <row r="1216" s="170" customFormat="1" ht="12.75"/>
    <row r="1217" s="170" customFormat="1" ht="12.75"/>
    <row r="1218" s="170" customFormat="1" ht="12.75"/>
    <row r="1219" s="170" customFormat="1" ht="12.75"/>
    <row r="1220" s="170" customFormat="1" ht="12.75"/>
    <row r="1221" s="170" customFormat="1" ht="12.75"/>
    <row r="1222" s="170" customFormat="1" ht="12.75"/>
    <row r="1223" s="170" customFormat="1" ht="12.75"/>
    <row r="1224" s="170" customFormat="1" ht="12.75"/>
    <row r="1225" s="170" customFormat="1" ht="12.75"/>
    <row r="1226" s="170" customFormat="1" ht="12.75"/>
    <row r="1227" s="170" customFormat="1" ht="12.75"/>
    <row r="1228" s="170" customFormat="1" ht="12.75"/>
    <row r="1229" s="170" customFormat="1" ht="12.75"/>
    <row r="1230" s="170" customFormat="1" ht="12.75"/>
    <row r="1231" s="170" customFormat="1" ht="12.75"/>
    <row r="1232" s="170" customFormat="1" ht="12.75"/>
    <row r="1233" s="170" customFormat="1" ht="12.75"/>
    <row r="1234" s="170" customFormat="1" ht="12.75"/>
    <row r="1235" s="170" customFormat="1" ht="12.75"/>
    <row r="1236" s="170" customFormat="1" ht="12.75"/>
    <row r="1237" s="170" customFormat="1" ht="12.75"/>
    <row r="1238" s="170" customFormat="1" ht="12.75"/>
    <row r="1239" s="170" customFormat="1" ht="12.75"/>
    <row r="1240" s="170" customFormat="1" ht="12.75"/>
    <row r="1241" s="170" customFormat="1" ht="12.75"/>
    <row r="1242" s="170" customFormat="1" ht="12.75"/>
    <row r="1243" s="170" customFormat="1" ht="12.75"/>
    <row r="1244" s="170" customFormat="1" ht="12.75"/>
    <row r="1245" s="170" customFormat="1" ht="12.75"/>
    <row r="1246" s="170" customFormat="1" ht="12.75"/>
    <row r="1247" s="170" customFormat="1" ht="12.75"/>
    <row r="1248" s="170" customFormat="1" ht="12.75"/>
    <row r="1249" s="170" customFormat="1" ht="12.75"/>
    <row r="1250" s="170" customFormat="1" ht="12.75"/>
    <row r="1251" s="170" customFormat="1" ht="12.75"/>
    <row r="1252" s="170" customFormat="1" ht="12.75"/>
    <row r="1253" s="170" customFormat="1" ht="12.75"/>
    <row r="1254" s="170" customFormat="1" ht="12.75"/>
    <row r="1255" s="170" customFormat="1" ht="12.75"/>
    <row r="1256" s="170" customFormat="1" ht="12.75"/>
    <row r="1257" s="170" customFormat="1" ht="12.75"/>
    <row r="1258" s="170" customFormat="1" ht="12.75"/>
    <row r="1259" s="170" customFormat="1" ht="12.75"/>
    <row r="1260" s="170" customFormat="1" ht="12.75"/>
    <row r="1261" s="170" customFormat="1" ht="12.75"/>
    <row r="1262" s="170" customFormat="1" ht="12.75"/>
    <row r="1263" s="170" customFormat="1" ht="12.75"/>
    <row r="1264" s="170" customFormat="1" ht="12.75"/>
    <row r="1265" s="170" customFormat="1" ht="12.75"/>
    <row r="1266" s="170" customFormat="1" ht="12.75"/>
    <row r="1267" s="170" customFormat="1" ht="12.75"/>
    <row r="1268" s="170" customFormat="1" ht="12.75"/>
    <row r="1269" s="170" customFormat="1" ht="12.75"/>
    <row r="1270" s="170" customFormat="1" ht="12.75"/>
    <row r="1271" s="170" customFormat="1" ht="12.75"/>
    <row r="1272" s="170" customFormat="1" ht="12.75"/>
    <row r="1273" s="170" customFormat="1" ht="12.75"/>
    <row r="1274" s="170" customFormat="1" ht="12.75"/>
    <row r="1275" s="170" customFormat="1" ht="12.75"/>
    <row r="1276" s="170" customFormat="1" ht="12.75"/>
    <row r="1277" s="170" customFormat="1" ht="12.75"/>
    <row r="1278" s="170" customFormat="1" ht="12.75"/>
    <row r="1279" s="170" customFormat="1" ht="12.75"/>
    <row r="1280" s="170" customFormat="1" ht="12.75"/>
    <row r="1281" s="170" customFormat="1" ht="12.75"/>
    <row r="1282" s="170" customFormat="1" ht="12.75"/>
    <row r="1283" s="170" customFormat="1" ht="12.75"/>
    <row r="1284" s="170" customFormat="1" ht="12.75"/>
    <row r="1285" s="170" customFormat="1" ht="12.75"/>
    <row r="1286" s="170" customFormat="1" ht="12.75"/>
    <row r="1287" s="170" customFormat="1" ht="12.75"/>
    <row r="1288" s="170" customFormat="1" ht="12.75"/>
    <row r="1289" s="170" customFormat="1" ht="12.75"/>
    <row r="1290" s="170" customFormat="1" ht="12.75"/>
    <row r="1291" s="170" customFormat="1" ht="12.75"/>
    <row r="1292" s="170" customFormat="1" ht="12.75"/>
    <row r="1293" s="170" customFormat="1" ht="12.75"/>
    <row r="1294" s="170" customFormat="1" ht="12.75"/>
    <row r="1295" s="170" customFormat="1" ht="12.75"/>
    <row r="1296" s="170" customFormat="1" ht="12.75"/>
    <row r="1297" s="170" customFormat="1" ht="12.75"/>
    <row r="1298" s="170" customFormat="1" ht="12.75"/>
    <row r="1299" s="170" customFormat="1" ht="12.75"/>
    <row r="1300" s="170" customFormat="1" ht="12.75"/>
    <row r="1301" s="170" customFormat="1" ht="12.75"/>
    <row r="1302" s="170" customFormat="1" ht="12.75"/>
    <row r="1303" s="170" customFormat="1" ht="12.75"/>
    <row r="1304" s="170" customFormat="1" ht="12.75"/>
    <row r="1305" s="170" customFormat="1" ht="12.75"/>
    <row r="1306" s="170" customFormat="1" ht="12.75"/>
    <row r="1307" s="170" customFormat="1" ht="12.75"/>
    <row r="1308" s="170" customFormat="1" ht="12.75"/>
    <row r="1309" s="170" customFormat="1" ht="12.75"/>
    <row r="1310" s="170" customFormat="1" ht="12.75"/>
    <row r="1311" s="170" customFormat="1" ht="12.75"/>
    <row r="1312" s="170" customFormat="1" ht="12.75"/>
    <row r="1313" s="170" customFormat="1" ht="12.75"/>
    <row r="1314" s="170" customFormat="1" ht="12.75"/>
    <row r="1315" s="170" customFormat="1" ht="12.75"/>
    <row r="1316" s="170" customFormat="1" ht="12.75"/>
    <row r="1317" s="170" customFormat="1" ht="12.75"/>
    <row r="1318" s="170" customFormat="1" ht="12.75"/>
    <row r="1319" s="170" customFormat="1" ht="12.75"/>
    <row r="1320" s="170" customFormat="1" ht="12.75"/>
    <row r="1321" s="170" customFormat="1" ht="12.75"/>
    <row r="1322" s="170" customFormat="1" ht="12.75"/>
    <row r="1323" s="170" customFormat="1" ht="12.75"/>
    <row r="1324" s="170" customFormat="1" ht="12.75"/>
    <row r="1325" s="170" customFormat="1" ht="12.75"/>
    <row r="1326" s="170" customFormat="1" ht="12.75"/>
    <row r="1327" s="170" customFormat="1" ht="12.75"/>
    <row r="1328" s="170" customFormat="1" ht="12.75"/>
    <row r="1329" s="170" customFormat="1" ht="12.75"/>
    <row r="1330" s="170" customFormat="1" ht="12.75"/>
    <row r="1331" s="170" customFormat="1" ht="12.75"/>
    <row r="1332" s="170" customFormat="1" ht="12.75"/>
    <row r="1333" s="170" customFormat="1" ht="12.75"/>
    <row r="1334" s="170" customFormat="1" ht="12.75"/>
    <row r="1335" s="170" customFormat="1" ht="12.75"/>
    <row r="1336" s="170" customFormat="1" ht="12.75"/>
    <row r="1337" s="170" customFormat="1" ht="12.75"/>
    <row r="1338" s="170" customFormat="1" ht="12.75"/>
    <row r="1339" s="170" customFormat="1" ht="12.75"/>
    <row r="1340" s="170" customFormat="1" ht="12.75"/>
    <row r="1341" s="170" customFormat="1" ht="12.75"/>
    <row r="1342" s="170" customFormat="1" ht="12.75"/>
    <row r="1343" s="170" customFormat="1" ht="12.75"/>
    <row r="1344" s="170" customFormat="1" ht="12.75"/>
    <row r="1345" s="170" customFormat="1" ht="12.75"/>
    <row r="1346" s="170" customFormat="1" ht="12.75"/>
    <row r="1347" s="170" customFormat="1" ht="12.75"/>
    <row r="1348" s="170" customFormat="1" ht="12.75"/>
    <row r="1349" s="170" customFormat="1" ht="12.75"/>
    <row r="1350" s="170" customFormat="1" ht="12.75"/>
    <row r="1351" s="170" customFormat="1" ht="12.75"/>
    <row r="1352" s="170" customFormat="1" ht="12.75"/>
    <row r="1353" s="170" customFormat="1" ht="12.75"/>
    <row r="1354" s="170" customFormat="1" ht="12.75"/>
    <row r="1355" s="170" customFormat="1" ht="12.75"/>
    <row r="1356" s="170" customFormat="1" ht="12.75"/>
    <row r="1357" s="170" customFormat="1" ht="12.75"/>
    <row r="1358" s="170" customFormat="1" ht="12.75"/>
    <row r="1359" s="170" customFormat="1" ht="12.75"/>
    <row r="1360" s="170" customFormat="1" ht="12.75"/>
    <row r="1361" s="170" customFormat="1" ht="12.75"/>
    <row r="1362" s="170" customFormat="1" ht="12.75"/>
    <row r="1363" s="170" customFormat="1" ht="12.75"/>
    <row r="1364" s="170" customFormat="1" ht="12.75"/>
    <row r="1365" s="170" customFormat="1" ht="12.75"/>
    <row r="1366" s="170" customFormat="1" ht="12.75"/>
    <row r="1367" s="170" customFormat="1" ht="12.75"/>
    <row r="1368" s="170" customFormat="1" ht="12.75"/>
    <row r="1369" s="170" customFormat="1" ht="12.75"/>
    <row r="1370" s="170" customFormat="1" ht="12.75"/>
    <row r="1371" s="170" customFormat="1" ht="12.75"/>
    <row r="1372" s="170" customFormat="1" ht="12.75"/>
    <row r="1373" s="170" customFormat="1" ht="12.75"/>
    <row r="1374" s="170" customFormat="1" ht="12.75"/>
    <row r="1375" s="170" customFormat="1" ht="12.75"/>
    <row r="1376" s="170" customFormat="1" ht="12.75"/>
    <row r="1377" s="170" customFormat="1" ht="12.75"/>
    <row r="1378" s="170" customFormat="1" ht="12.75"/>
    <row r="1379" s="170" customFormat="1" ht="12.75"/>
    <row r="1380" s="170" customFormat="1" ht="12.75"/>
    <row r="1381" s="170" customFormat="1" ht="12.75"/>
    <row r="1382" s="170" customFormat="1" ht="12.75"/>
    <row r="1383" s="170" customFormat="1" ht="12.75"/>
    <row r="1384" s="170" customFormat="1" ht="12.75"/>
    <row r="1385" s="170" customFormat="1" ht="12.75"/>
    <row r="1386" s="170" customFormat="1" ht="12.75"/>
    <row r="1387" s="170" customFormat="1" ht="12.75"/>
    <row r="1388" s="170" customFormat="1" ht="12.75"/>
    <row r="1389" s="170" customFormat="1" ht="12.75"/>
    <row r="1390" s="170" customFormat="1" ht="12.75"/>
    <row r="1391" s="170" customFormat="1" ht="12.75"/>
    <row r="1392" s="170" customFormat="1" ht="12.75"/>
    <row r="1393" s="170" customFormat="1" ht="12.75"/>
    <row r="1394" s="170" customFormat="1" ht="12.75"/>
    <row r="1395" s="170" customFormat="1" ht="12.75"/>
    <row r="1396" s="170" customFormat="1" ht="12.75"/>
    <row r="1397" s="170" customFormat="1" ht="12.75"/>
    <row r="1398" s="170" customFormat="1" ht="12.75"/>
    <row r="1399" s="170" customFormat="1" ht="12.75"/>
    <row r="1400" s="170" customFormat="1" ht="12.75"/>
    <row r="1401" s="170" customFormat="1" ht="12.75"/>
    <row r="1402" s="170" customFormat="1" ht="12.75"/>
    <row r="1403" s="170" customFormat="1" ht="12.75"/>
    <row r="1404" s="170" customFormat="1" ht="12.75"/>
    <row r="1405" s="170" customFormat="1" ht="12.75"/>
    <row r="1406" s="170" customFormat="1" ht="12.75"/>
    <row r="1407" s="170" customFormat="1" ht="12.75"/>
    <row r="1408" s="170" customFormat="1" ht="12.75"/>
    <row r="1409" s="170" customFormat="1" ht="12.75"/>
    <row r="1410" s="170" customFormat="1" ht="12.75"/>
    <row r="1411" s="170" customFormat="1" ht="12.75"/>
    <row r="1412" s="170" customFormat="1" ht="12.75"/>
    <row r="1413" s="170" customFormat="1" ht="12.75"/>
    <row r="1414" s="170" customFormat="1" ht="12.75"/>
    <row r="1415" s="170" customFormat="1" ht="12.75"/>
    <row r="1416" s="170" customFormat="1" ht="12.75"/>
    <row r="1417" s="170" customFormat="1" ht="12.75"/>
    <row r="1418" s="170" customFormat="1" ht="12.75"/>
    <row r="1419" s="170" customFormat="1" ht="12.75"/>
    <row r="1420" s="170" customFormat="1" ht="12.75"/>
    <row r="1421" s="170" customFormat="1" ht="12.75"/>
    <row r="1422" s="170" customFormat="1" ht="12.75"/>
    <row r="1423" s="170" customFormat="1" ht="12.75"/>
    <row r="1424" s="170" customFormat="1" ht="12.75"/>
    <row r="1425" s="170" customFormat="1" ht="12.75"/>
    <row r="1426" s="170" customFormat="1" ht="12.75"/>
    <row r="1427" s="170" customFormat="1" ht="12.75"/>
    <row r="1428" s="170" customFormat="1" ht="12.75"/>
    <row r="1429" s="170" customFormat="1" ht="12.75"/>
    <row r="1430" s="170" customFormat="1" ht="12.75"/>
    <row r="1431" s="170" customFormat="1" ht="12.75"/>
    <row r="1432" s="170" customFormat="1" ht="12.75"/>
    <row r="1433" s="170" customFormat="1" ht="12.75"/>
    <row r="1434" s="170" customFormat="1" ht="12.75"/>
    <row r="1435" s="170" customFormat="1" ht="12.75"/>
    <row r="1436" s="170" customFormat="1" ht="12.75"/>
    <row r="1437" s="170" customFormat="1" ht="12.75"/>
    <row r="1438" s="170" customFormat="1" ht="12.75"/>
    <row r="1439" s="170" customFormat="1" ht="12.75"/>
    <row r="1440" s="170" customFormat="1" ht="12.75"/>
    <row r="1441" s="170" customFormat="1" ht="12.75"/>
    <row r="1442" s="170" customFormat="1" ht="12.75"/>
    <row r="1443" s="170" customFormat="1" ht="12.75"/>
    <row r="1444" s="170" customFormat="1" ht="12.75"/>
    <row r="1445" s="170" customFormat="1" ht="12.75"/>
    <row r="1446" s="170" customFormat="1" ht="12.75"/>
    <row r="1447" s="170" customFormat="1" ht="12.75"/>
    <row r="1448" s="170" customFormat="1" ht="12.75"/>
    <row r="1449" s="170" customFormat="1" ht="12.75"/>
    <row r="1450" s="170" customFormat="1" ht="12.75"/>
    <row r="1451" s="170" customFormat="1" ht="12.75"/>
    <row r="1452" s="170" customFormat="1" ht="12.75"/>
    <row r="1453" s="170" customFormat="1" ht="12.75"/>
    <row r="1454" s="170" customFormat="1" ht="12.75"/>
    <row r="1455" s="170" customFormat="1" ht="12.75"/>
    <row r="1456" s="170" customFormat="1" ht="12.75"/>
    <row r="1457" s="170" customFormat="1" ht="12.75"/>
    <row r="1458" s="170" customFormat="1" ht="12.75"/>
    <row r="1459" s="170" customFormat="1" ht="12.75"/>
    <row r="1460" s="170" customFormat="1" ht="12.75"/>
    <row r="1461" s="170" customFormat="1" ht="12.75"/>
    <row r="1462" s="170" customFormat="1" ht="12.75"/>
    <row r="1463" s="170" customFormat="1" ht="12.75"/>
    <row r="1464" s="170" customFormat="1" ht="12.75"/>
    <row r="1465" s="170" customFormat="1" ht="12.75"/>
    <row r="1466" s="170" customFormat="1" ht="12.75"/>
    <row r="1467" s="170" customFormat="1" ht="12.75"/>
    <row r="1468" s="170" customFormat="1" ht="12.75"/>
    <row r="1469" s="170" customFormat="1" ht="12.75"/>
    <row r="1470" s="170" customFormat="1" ht="12.75"/>
    <row r="1471" s="170" customFormat="1" ht="12.75"/>
    <row r="1472" s="170" customFormat="1" ht="12.75"/>
    <row r="1473" s="170" customFormat="1" ht="12.75"/>
    <row r="1474" s="170" customFormat="1" ht="12.75"/>
    <row r="1475" s="170" customFormat="1" ht="12.75"/>
    <row r="1476" s="170" customFormat="1" ht="12.75"/>
    <row r="1477" s="170" customFormat="1" ht="12.75"/>
    <row r="1478" s="170" customFormat="1" ht="12.75"/>
    <row r="1479" s="170" customFormat="1" ht="12.75"/>
    <row r="1480" s="170" customFormat="1" ht="12.75"/>
    <row r="1481" s="170" customFormat="1" ht="12.75"/>
    <row r="1482" s="170" customFormat="1" ht="12.75"/>
    <row r="1483" s="170" customFormat="1" ht="12.75"/>
    <row r="1484" s="170" customFormat="1" ht="12.75"/>
    <row r="1485" s="170" customFormat="1" ht="12.75"/>
    <row r="1486" s="170" customFormat="1" ht="12.75"/>
    <row r="1487" s="170" customFormat="1" ht="12.75"/>
    <row r="1488" s="170" customFormat="1" ht="12.75"/>
    <row r="1489" s="170" customFormat="1" ht="12.75"/>
    <row r="1490" s="170" customFormat="1" ht="12.75"/>
    <row r="1491" s="170" customFormat="1" ht="12.75"/>
    <row r="1492" s="170" customFormat="1" ht="12.75"/>
    <row r="1493" s="170" customFormat="1" ht="12.75"/>
    <row r="1494" s="170" customFormat="1" ht="12.75"/>
    <row r="1495" s="170" customFormat="1" ht="12.75"/>
    <row r="1496" s="170" customFormat="1" ht="12.75"/>
    <row r="1497" s="170" customFormat="1" ht="12.75"/>
    <row r="1498" s="170" customFormat="1" ht="12.75"/>
    <row r="1499" s="170" customFormat="1" ht="12.75"/>
    <row r="1500" s="170" customFormat="1" ht="12.75"/>
    <row r="1501" s="170" customFormat="1" ht="12.75"/>
    <row r="1502" s="170" customFormat="1" ht="12.75"/>
    <row r="1503" s="170" customFormat="1" ht="12.75"/>
    <row r="1504" s="170" customFormat="1" ht="12.75"/>
    <row r="1505" s="170" customFormat="1" ht="12.75"/>
    <row r="1506" s="170" customFormat="1" ht="12.75"/>
    <row r="1507" s="170" customFormat="1" ht="12.75"/>
    <row r="1508" s="170" customFormat="1" ht="12.75"/>
    <row r="1509" s="170" customFormat="1" ht="12.75"/>
    <row r="1510" s="170" customFormat="1" ht="12.75"/>
    <row r="1511" s="170" customFormat="1" ht="12.75"/>
    <row r="1512" s="170" customFormat="1" ht="12.75"/>
    <row r="1513" s="170" customFormat="1" ht="12.75"/>
    <row r="1514" s="170" customFormat="1" ht="12.75"/>
    <row r="1515" s="170" customFormat="1" ht="12.75"/>
    <row r="1516" s="170" customFormat="1" ht="12.75"/>
    <row r="1517" s="170" customFormat="1" ht="12.75"/>
    <row r="1518" s="170" customFormat="1" ht="12.75"/>
    <row r="1519" s="170" customFormat="1" ht="12.75"/>
    <row r="1520" s="170" customFormat="1" ht="12.75"/>
    <row r="1521" s="170" customFormat="1" ht="12.75"/>
    <row r="1522" s="170" customFormat="1" ht="12.75"/>
    <row r="1523" s="170" customFormat="1" ht="12.75"/>
    <row r="1524" s="170" customFormat="1" ht="12.75"/>
    <row r="1525" s="170" customFormat="1" ht="12.75"/>
    <row r="1526" s="170" customFormat="1" ht="12.75"/>
    <row r="1527" s="170" customFormat="1" ht="12.75"/>
    <row r="1528" s="170" customFormat="1" ht="12.75"/>
    <row r="1529" s="170" customFormat="1" ht="12.75"/>
    <row r="1530" s="170" customFormat="1" ht="12.75"/>
    <row r="1531" s="170" customFormat="1" ht="12.75"/>
    <row r="1532" s="170" customFormat="1" ht="12.75"/>
    <row r="1533" s="170" customFormat="1" ht="12.75"/>
    <row r="1534" s="170" customFormat="1" ht="12.75"/>
    <row r="1535" s="170" customFormat="1" ht="12.75"/>
    <row r="1536" s="170" customFormat="1" ht="12.75"/>
    <row r="1537" s="170" customFormat="1" ht="12.75"/>
    <row r="1538" s="170" customFormat="1" ht="12.75"/>
    <row r="1539" s="170" customFormat="1" ht="12.75"/>
    <row r="1540" s="170" customFormat="1" ht="12.75"/>
    <row r="1541" s="170" customFormat="1" ht="12.75"/>
    <row r="1542" s="170" customFormat="1" ht="12.75"/>
    <row r="1543" s="170" customFormat="1" ht="12.75"/>
    <row r="1544" s="170" customFormat="1" ht="12.75"/>
    <row r="1545" s="170" customFormat="1" ht="12.75"/>
    <row r="1546" s="170" customFormat="1" ht="12.75"/>
    <row r="1547" s="170" customFormat="1" ht="12.75"/>
    <row r="1548" s="170" customFormat="1" ht="12.75"/>
    <row r="1549" s="170" customFormat="1" ht="12.75"/>
    <row r="1550" s="170" customFormat="1" ht="12.75"/>
    <row r="1551" s="170" customFormat="1" ht="12.75"/>
    <row r="1552" s="170" customFormat="1" ht="12.75"/>
    <row r="1553" s="170" customFormat="1" ht="12.75"/>
    <row r="1554" s="170" customFormat="1" ht="12.75"/>
    <row r="1555" s="170" customFormat="1" ht="12.75"/>
    <row r="1556" s="170" customFormat="1" ht="12.75"/>
    <row r="1557" s="170" customFormat="1" ht="12.75"/>
    <row r="1558" s="170" customFormat="1" ht="12.75"/>
    <row r="1559" s="170" customFormat="1" ht="12.75"/>
    <row r="1560" s="170" customFormat="1" ht="12.75"/>
    <row r="1561" s="170" customFormat="1" ht="12.75"/>
    <row r="1562" s="170" customFormat="1" ht="12.75"/>
    <row r="1563" s="170" customFormat="1" ht="12.75"/>
    <row r="1564" s="170" customFormat="1" ht="12.75"/>
    <row r="1565" s="170" customFormat="1" ht="12.75"/>
    <row r="1566" s="170" customFormat="1" ht="12.75"/>
    <row r="1567" s="170" customFormat="1" ht="12.75"/>
    <row r="1568" s="170" customFormat="1" ht="12.75"/>
    <row r="1569" s="170" customFormat="1" ht="12.75"/>
    <row r="1570" s="170" customFormat="1" ht="12.75"/>
    <row r="1571" s="170" customFormat="1" ht="12.75"/>
    <row r="1572" s="170" customFormat="1" ht="12.75"/>
    <row r="1573" s="170" customFormat="1" ht="12.75"/>
    <row r="1574" s="170" customFormat="1" ht="12.75"/>
    <row r="1575" s="170" customFormat="1" ht="12.75"/>
    <row r="1576" s="170" customFormat="1" ht="12.75"/>
    <row r="1577" s="170" customFormat="1" ht="12.75"/>
    <row r="1578" s="170" customFormat="1" ht="12.75"/>
    <row r="1579" s="170" customFormat="1" ht="12.75"/>
    <row r="1580" s="170" customFormat="1" ht="12.75"/>
    <row r="1581" s="170" customFormat="1" ht="12.75"/>
    <row r="1582" s="170" customFormat="1" ht="12.75"/>
    <row r="1583" s="170" customFormat="1" ht="12.75"/>
    <row r="1584" s="170" customFormat="1" ht="12.75"/>
    <row r="1585" s="170" customFormat="1" ht="12.75"/>
    <row r="1586" s="170" customFormat="1" ht="12.75"/>
    <row r="1587" s="170" customFormat="1" ht="12.75"/>
    <row r="1588" s="170" customFormat="1" ht="12.75"/>
    <row r="1589" s="170" customFormat="1" ht="12.75"/>
    <row r="1590" s="170" customFormat="1" ht="12.75"/>
    <row r="1591" s="170" customFormat="1" ht="12.75"/>
    <row r="1592" s="170" customFormat="1" ht="12.75"/>
    <row r="1593" s="170" customFormat="1" ht="12.75"/>
    <row r="1594" s="170" customFormat="1" ht="12.75"/>
    <row r="1595" s="170" customFormat="1" ht="12.75"/>
    <row r="1596" s="170" customFormat="1" ht="12.75"/>
    <row r="1597" s="170" customFormat="1" ht="12.75"/>
    <row r="1598" s="170" customFormat="1" ht="12.75"/>
    <row r="1599" s="170" customFormat="1" ht="12.75"/>
    <row r="1600" s="170" customFormat="1" ht="12.75"/>
    <row r="1601" s="170" customFormat="1" ht="12.75"/>
    <row r="1602" s="170" customFormat="1" ht="12.75"/>
    <row r="1603" s="170" customFormat="1" ht="12.75"/>
    <row r="1604" s="170" customFormat="1" ht="12.75"/>
    <row r="1605" s="170" customFormat="1" ht="12.75"/>
    <row r="1606" s="170" customFormat="1" ht="12.75"/>
    <row r="1607" s="170" customFormat="1" ht="12.75"/>
    <row r="1608" s="170" customFormat="1" ht="12.75"/>
    <row r="1609" s="170" customFormat="1" ht="12.75"/>
    <row r="1610" s="170" customFormat="1" ht="12.75"/>
    <row r="1611" s="170" customFormat="1" ht="12.75"/>
    <row r="1612" s="170" customFormat="1" ht="12.75"/>
    <row r="1613" s="170" customFormat="1" ht="12.75"/>
    <row r="1614" s="170" customFormat="1" ht="12.75"/>
    <row r="1615" s="170" customFormat="1" ht="12.75"/>
    <row r="1616" s="170" customFormat="1" ht="12.75"/>
    <row r="1617" s="170" customFormat="1" ht="12.75"/>
    <row r="1618" s="170" customFormat="1" ht="12.75"/>
    <row r="1619" s="170" customFormat="1" ht="12.75"/>
    <row r="1620" s="170" customFormat="1" ht="12.75"/>
    <row r="1621" s="170" customFormat="1" ht="12.75"/>
    <row r="1622" s="170" customFormat="1" ht="12.75"/>
    <row r="1623" s="170" customFormat="1" ht="12.75"/>
    <row r="1624" s="170" customFormat="1" ht="12.75"/>
    <row r="1625" s="170" customFormat="1" ht="12.75"/>
    <row r="1626" s="170" customFormat="1" ht="12.75"/>
    <row r="1627" s="170" customFormat="1" ht="12.75"/>
    <row r="1628" s="170" customFormat="1" ht="12.75"/>
    <row r="1629" s="170" customFormat="1" ht="12.75"/>
    <row r="1630" s="170" customFormat="1" ht="12.75"/>
    <row r="1631" s="170" customFormat="1" ht="12.75"/>
    <row r="1632" s="170" customFormat="1" ht="12.75"/>
    <row r="1633" s="170" customFormat="1" ht="12.75"/>
    <row r="1634" s="170" customFormat="1" ht="12.75"/>
    <row r="1635" s="170" customFormat="1" ht="12.75"/>
    <row r="1636" s="170" customFormat="1" ht="12.75"/>
    <row r="1637" s="170" customFormat="1" ht="12.75"/>
    <row r="1638" s="170" customFormat="1" ht="12.75"/>
    <row r="1639" s="170" customFormat="1" ht="12.75"/>
    <row r="1640" s="170" customFormat="1" ht="12.75"/>
    <row r="1641" s="170" customFormat="1" ht="12.75"/>
    <row r="1642" s="170" customFormat="1" ht="12.75"/>
    <row r="1643" s="170" customFormat="1" ht="12.75"/>
    <row r="1644" s="170" customFormat="1" ht="12.75"/>
    <row r="1645" s="170" customFormat="1" ht="12.75"/>
    <row r="1646" s="170" customFormat="1" ht="12.75"/>
    <row r="1647" s="170" customFormat="1" ht="12.75"/>
    <row r="1648" s="170" customFormat="1" ht="12.75"/>
    <row r="1649" s="170" customFormat="1" ht="12.75"/>
    <row r="1650" s="170" customFormat="1" ht="12.75"/>
    <row r="1651" s="170" customFormat="1" ht="12.75"/>
    <row r="1652" s="170" customFormat="1" ht="12.75"/>
    <row r="1653" s="170" customFormat="1" ht="12.75"/>
    <row r="1654" s="170" customFormat="1" ht="12.75"/>
    <row r="1655" s="170" customFormat="1" ht="12.75"/>
    <row r="1656" s="170" customFormat="1" ht="12.75"/>
    <row r="1657" s="170" customFormat="1" ht="12.75"/>
    <row r="1658" s="170" customFormat="1" ht="12.75"/>
    <row r="1659" s="170" customFormat="1" ht="12.75"/>
    <row r="1660" s="170" customFormat="1" ht="12.75"/>
    <row r="1661" s="170" customFormat="1" ht="12.75"/>
    <row r="1662" s="170" customFormat="1" ht="12.75"/>
    <row r="1663" s="170" customFormat="1" ht="12.75"/>
    <row r="1664" s="170" customFormat="1" ht="12.75"/>
    <row r="1665" s="170" customFormat="1" ht="12.75"/>
    <row r="1666" s="170" customFormat="1" ht="12.75"/>
    <row r="1667" s="170" customFormat="1" ht="12.75"/>
    <row r="1668" s="170" customFormat="1" ht="12.75"/>
    <row r="1669" s="170" customFormat="1" ht="12.75"/>
    <row r="1670" s="170" customFormat="1" ht="12.75"/>
    <row r="1671" s="170" customFormat="1" ht="12.75"/>
    <row r="1672" s="170" customFormat="1" ht="12.75"/>
    <row r="1673" s="170" customFormat="1" ht="12.75"/>
    <row r="1674" s="170" customFormat="1" ht="12.75"/>
    <row r="1675" s="170" customFormat="1" ht="12.75"/>
    <row r="1676" s="170" customFormat="1" ht="12.75"/>
    <row r="1677" s="170" customFormat="1" ht="12.75"/>
    <row r="1678" s="170" customFormat="1" ht="12.75"/>
    <row r="1679" s="170" customFormat="1" ht="12.75"/>
    <row r="1680" s="170" customFormat="1" ht="12.75"/>
    <row r="1681" s="170" customFormat="1" ht="12.75"/>
    <row r="1682" s="170" customFormat="1" ht="12.75"/>
    <row r="1683" s="170" customFormat="1" ht="12.75"/>
    <row r="1684" s="170" customFormat="1" ht="12.75"/>
    <row r="1685" s="170" customFormat="1" ht="12.75"/>
    <row r="1686" s="170" customFormat="1" ht="12.75"/>
    <row r="1687" s="170" customFormat="1" ht="12.75"/>
    <row r="1688" s="170" customFormat="1" ht="12.75"/>
    <row r="1689" s="170" customFormat="1" ht="12.75"/>
    <row r="1690" s="170" customFormat="1" ht="12.75"/>
    <row r="1691" s="170" customFormat="1" ht="12.75"/>
    <row r="1692" s="170" customFormat="1" ht="12.75"/>
    <row r="1693" s="170" customFormat="1" ht="12.75"/>
    <row r="1694" s="170" customFormat="1" ht="12.75"/>
    <row r="1695" s="170" customFormat="1" ht="12.75"/>
    <row r="1696" s="170" customFormat="1" ht="12.75"/>
    <row r="1697" s="170" customFormat="1" ht="12.75"/>
    <row r="1698" s="170" customFormat="1" ht="12.75"/>
    <row r="1699" s="170" customFormat="1" ht="12.75"/>
    <row r="1700" s="170" customFormat="1" ht="12.75"/>
    <row r="1701" s="170" customFormat="1" ht="12.75"/>
    <row r="1702" s="170" customFormat="1" ht="12.75"/>
    <row r="1703" s="170" customFormat="1" ht="12.75"/>
    <row r="1704" s="170" customFormat="1" ht="12.75"/>
    <row r="1705" s="170" customFormat="1" ht="12.75"/>
    <row r="1706" s="170" customFormat="1" ht="12.75"/>
    <row r="1707" s="170" customFormat="1" ht="12.75"/>
    <row r="1708" s="170" customFormat="1" ht="12.75"/>
    <row r="1709" s="170" customFormat="1" ht="12.75"/>
    <row r="1710" s="170" customFormat="1" ht="12.75"/>
    <row r="1711" s="170" customFormat="1" ht="12.75"/>
    <row r="1712" s="170" customFormat="1" ht="12.75"/>
    <row r="1713" s="170" customFormat="1" ht="12.75"/>
    <row r="1714" s="170" customFormat="1" ht="12.75"/>
    <row r="1715" s="170" customFormat="1" ht="12.75"/>
    <row r="1716" s="170" customFormat="1" ht="12.75"/>
    <row r="1717" s="170" customFormat="1" ht="12.75"/>
    <row r="1718" s="170" customFormat="1" ht="12.75"/>
    <row r="1719" s="170" customFormat="1" ht="12.75"/>
    <row r="1720" s="170" customFormat="1" ht="12.75"/>
    <row r="1721" s="170" customFormat="1" ht="12.75"/>
    <row r="1722" s="170" customFormat="1" ht="12.75"/>
    <row r="1723" s="170" customFormat="1" ht="12.75"/>
    <row r="1724" s="170" customFormat="1" ht="12.75"/>
    <row r="1725" s="170" customFormat="1" ht="12.75"/>
    <row r="1726" s="170" customFormat="1" ht="12.75"/>
    <row r="1727" s="170" customFormat="1" ht="12.75"/>
    <row r="1728" s="170" customFormat="1" ht="12.75"/>
    <row r="1729" s="170" customFormat="1" ht="12.75"/>
    <row r="1730" s="170" customFormat="1" ht="12.75"/>
    <row r="1731" s="170" customFormat="1" ht="12.75"/>
    <row r="1732" s="170" customFormat="1" ht="12.75"/>
    <row r="1733" s="170" customFormat="1" ht="12.75"/>
    <row r="1734" s="170" customFormat="1" ht="12.75"/>
    <row r="1735" s="170" customFormat="1" ht="12.75"/>
    <row r="1736" s="170" customFormat="1" ht="12.75"/>
    <row r="1737" s="170" customFormat="1" ht="12.75"/>
    <row r="1738" s="170" customFormat="1" ht="12.75"/>
    <row r="1739" s="170" customFormat="1" ht="12.75"/>
    <row r="1740" s="170" customFormat="1" ht="12.75"/>
    <row r="1741" s="170" customFormat="1" ht="12.75"/>
    <row r="1742" s="170" customFormat="1" ht="12.75"/>
    <row r="1743" s="170" customFormat="1" ht="12.75"/>
    <row r="1744" s="170" customFormat="1" ht="12.75"/>
    <row r="1745" s="170" customFormat="1" ht="12.75"/>
    <row r="1746" s="170" customFormat="1" ht="12.75"/>
    <row r="1747" s="170" customFormat="1" ht="12.75"/>
    <row r="1748" s="170" customFormat="1" ht="12.75"/>
    <row r="1749" s="170" customFormat="1" ht="12.75"/>
    <row r="1750" s="170" customFormat="1" ht="12.75"/>
    <row r="1751" s="170" customFormat="1" ht="12.75"/>
    <row r="1752" s="170" customFormat="1" ht="12.75"/>
    <row r="1753" s="170" customFormat="1" ht="12.75"/>
    <row r="1754" s="170" customFormat="1" ht="12.75"/>
    <row r="1755" s="170" customFormat="1" ht="12.75"/>
    <row r="1756" s="170" customFormat="1" ht="12.75"/>
    <row r="1757" s="170" customFormat="1" ht="12.75"/>
    <row r="1758" s="170" customFormat="1" ht="12.75"/>
    <row r="1759" s="170" customFormat="1" ht="12.75"/>
    <row r="1760" s="170" customFormat="1" ht="12.75"/>
    <row r="1761" s="170" customFormat="1" ht="12.75"/>
    <row r="1762" s="170" customFormat="1" ht="12.75"/>
    <row r="1763" s="170" customFormat="1" ht="12.75"/>
    <row r="1764" s="170" customFormat="1" ht="12.75"/>
    <row r="1765" s="170" customFormat="1" ht="12.75"/>
    <row r="1766" s="170" customFormat="1" ht="12.75"/>
    <row r="1767" s="170" customFormat="1" ht="12.75"/>
    <row r="1768" s="170" customFormat="1" ht="12.75"/>
    <row r="1769" s="170" customFormat="1" ht="12.75"/>
    <row r="1770" s="170" customFormat="1" ht="12.75"/>
    <row r="1771" s="170" customFormat="1" ht="12.75"/>
    <row r="1772" s="170" customFormat="1" ht="12.75"/>
    <row r="1773" s="170" customFormat="1" ht="12.75"/>
    <row r="1774" s="170" customFormat="1" ht="12.75"/>
    <row r="1775" s="170" customFormat="1" ht="12.75"/>
    <row r="1776" s="170" customFormat="1" ht="12.75"/>
    <row r="1777" s="170" customFormat="1" ht="12.75"/>
    <row r="1778" s="170" customFormat="1" ht="12.75"/>
    <row r="1779" s="170" customFormat="1" ht="12.75"/>
    <row r="1780" s="170" customFormat="1" ht="12.75"/>
    <row r="1781" s="170" customFormat="1" ht="12.75"/>
    <row r="1782" s="170" customFormat="1" ht="12.75"/>
    <row r="1783" s="170" customFormat="1" ht="12.75"/>
    <row r="1784" s="170" customFormat="1" ht="12.75"/>
    <row r="1785" s="170" customFormat="1" ht="12.75"/>
    <row r="1786" s="170" customFormat="1" ht="12.75"/>
    <row r="1787" s="170" customFormat="1" ht="12.75"/>
    <row r="1788" s="170" customFormat="1" ht="12.75"/>
    <row r="1789" s="170" customFormat="1" ht="12.75"/>
    <row r="1790" s="170" customFormat="1" ht="12.75"/>
    <row r="1791" s="170" customFormat="1" ht="12.75"/>
    <row r="1792" s="170" customFormat="1" ht="12.75"/>
    <row r="1793" s="170" customFormat="1" ht="12.75"/>
    <row r="1794" s="170" customFormat="1" ht="12.75"/>
    <row r="1795" s="170" customFormat="1" ht="12.75"/>
    <row r="1796" s="170" customFormat="1" ht="12.75"/>
    <row r="1797" s="170" customFormat="1" ht="12.75"/>
    <row r="1798" s="170" customFormat="1" ht="12.75"/>
    <row r="1799" s="170" customFormat="1" ht="12.75"/>
    <row r="1800" s="170" customFormat="1" ht="12.75"/>
    <row r="1801" s="170" customFormat="1" ht="12.75"/>
    <row r="1802" s="170" customFormat="1" ht="12.75"/>
    <row r="1803" s="170" customFormat="1" ht="12.75"/>
    <row r="1804" s="170" customFormat="1" ht="12.75"/>
    <row r="1805" s="170" customFormat="1" ht="12.75"/>
    <row r="1806" s="170" customFormat="1" ht="12.75"/>
    <row r="1807" s="170" customFormat="1" ht="12.75"/>
    <row r="1808" s="170" customFormat="1" ht="12.75"/>
    <row r="1809" s="170" customFormat="1" ht="12.75"/>
    <row r="1810" s="170" customFormat="1" ht="12.75"/>
    <row r="1811" s="170" customFormat="1" ht="12.75"/>
    <row r="1812" s="170" customFormat="1" ht="12.75"/>
    <row r="1813" s="170" customFormat="1" ht="12.75"/>
    <row r="1814" s="170" customFormat="1" ht="12.75"/>
    <row r="1815" s="170" customFormat="1" ht="12.75"/>
    <row r="1816" s="170" customFormat="1" ht="12.75"/>
    <row r="1817" s="170" customFormat="1" ht="12.75"/>
    <row r="1818" s="170" customFormat="1" ht="12.75"/>
    <row r="1819" s="170" customFormat="1" ht="12.75"/>
    <row r="1820" s="170" customFormat="1" ht="12.75"/>
    <row r="1821" s="170" customFormat="1" ht="12.75"/>
    <row r="1822" s="170" customFormat="1" ht="12.75"/>
    <row r="1823" s="170" customFormat="1" ht="12.75"/>
    <row r="1824" s="170" customFormat="1" ht="12.75"/>
    <row r="1825" s="170" customFormat="1" ht="12.75"/>
    <row r="1826" s="170" customFormat="1" ht="12.75"/>
    <row r="1827" s="170" customFormat="1" ht="12.75"/>
    <row r="1828" s="170" customFormat="1" ht="12.75"/>
    <row r="1829" s="170" customFormat="1" ht="12.75"/>
    <row r="1830" s="170" customFormat="1" ht="12.75"/>
    <row r="1831" s="170" customFormat="1" ht="12.75"/>
    <row r="1832" s="170" customFormat="1" ht="12.75"/>
    <row r="1833" s="170" customFormat="1" ht="12.75"/>
    <row r="1834" s="170" customFormat="1" ht="12.75"/>
    <row r="1835" s="170" customFormat="1" ht="12.75"/>
    <row r="1836" s="170" customFormat="1" ht="12.75"/>
    <row r="1837" s="170" customFormat="1" ht="12.75"/>
    <row r="1838" s="170" customFormat="1" ht="12.75"/>
    <row r="1839" s="170" customFormat="1" ht="12.75"/>
    <row r="1840" s="170" customFormat="1" ht="12.75"/>
    <row r="1841" s="170" customFormat="1" ht="12.75"/>
    <row r="1842" s="170" customFormat="1" ht="12.75"/>
    <row r="1843" s="170" customFormat="1" ht="12.75"/>
    <row r="1844" s="170" customFormat="1" ht="12.75"/>
    <row r="1845" s="170" customFormat="1" ht="12.75"/>
    <row r="1846" s="170" customFormat="1" ht="12.75"/>
    <row r="1847" s="170" customFormat="1" ht="12.75"/>
    <row r="1848" s="170" customFormat="1" ht="12.75"/>
    <row r="1849" s="170" customFormat="1" ht="12.75"/>
    <row r="1850" s="170" customFormat="1" ht="12.75"/>
    <row r="1851" s="170" customFormat="1" ht="12.75"/>
    <row r="1852" s="170" customFormat="1" ht="12.75"/>
    <row r="1853" s="170" customFormat="1" ht="12.75"/>
    <row r="1854" s="170" customFormat="1" ht="12.75"/>
    <row r="1855" s="170" customFormat="1" ht="12.75"/>
    <row r="1856" s="170" customFormat="1" ht="12.75"/>
    <row r="1857" s="170" customFormat="1" ht="12.75"/>
    <row r="1858" s="170" customFormat="1" ht="12.75"/>
    <row r="1859" s="170" customFormat="1" ht="12.75"/>
    <row r="1860" s="170" customFormat="1" ht="12.75"/>
    <row r="1861" s="170" customFormat="1" ht="12.75"/>
    <row r="1862" s="170" customFormat="1" ht="12.75"/>
    <row r="1863" s="170" customFormat="1" ht="12.75"/>
    <row r="1864" s="170" customFormat="1" ht="12.75"/>
    <row r="1865" s="170" customFormat="1" ht="12.75"/>
    <row r="1866" s="170" customFormat="1" ht="12.75"/>
    <row r="1867" s="170" customFormat="1" ht="12.75"/>
    <row r="1868" s="170" customFormat="1" ht="12.75"/>
    <row r="1869" s="170" customFormat="1" ht="12.75"/>
    <row r="1870" s="170" customFormat="1" ht="12.75"/>
    <row r="1871" s="170" customFormat="1" ht="12.75"/>
    <row r="1872" s="170" customFormat="1" ht="12.75"/>
    <row r="1873" s="170" customFormat="1" ht="12.75"/>
    <row r="1874" s="170" customFormat="1" ht="12.75"/>
    <row r="1875" s="170" customFormat="1" ht="12.75"/>
    <row r="1876" s="170" customFormat="1" ht="12.75"/>
    <row r="1877" s="170" customFormat="1" ht="12.75"/>
    <row r="1878" s="170" customFormat="1" ht="12.75"/>
    <row r="1879" s="170" customFormat="1" ht="12.75"/>
    <row r="1880" s="170" customFormat="1" ht="12.75"/>
    <row r="1881" s="170" customFormat="1" ht="12.75"/>
    <row r="1882" s="170" customFormat="1" ht="12.75"/>
    <row r="1883" s="170" customFormat="1" ht="12.75"/>
    <row r="1884" s="170" customFormat="1" ht="12.75"/>
    <row r="1885" s="170" customFormat="1" ht="12.75"/>
    <row r="1886" s="170" customFormat="1" ht="12.75"/>
    <row r="1887" s="170" customFormat="1" ht="12.75"/>
    <row r="1888" s="170" customFormat="1" ht="12.75"/>
    <row r="1889" s="170" customFormat="1" ht="12.75"/>
    <row r="1890" s="170" customFormat="1" ht="12.75"/>
    <row r="1891" s="170" customFormat="1" ht="12.75"/>
    <row r="1892" s="170" customFormat="1" ht="12.75"/>
    <row r="1893" s="170" customFormat="1" ht="12.75"/>
    <row r="1894" s="170" customFormat="1" ht="12.75"/>
    <row r="1895" s="170" customFormat="1" ht="12.75"/>
    <row r="1896" s="170" customFormat="1" ht="12.75"/>
    <row r="1897" s="170" customFormat="1" ht="12.75"/>
    <row r="1898" s="170" customFormat="1" ht="12.75"/>
    <row r="1899" s="170" customFormat="1" ht="12.75"/>
    <row r="1900" s="170" customFormat="1" ht="12.75"/>
    <row r="1901" s="170" customFormat="1" ht="12.75"/>
    <row r="1902" s="170" customFormat="1" ht="12.75"/>
    <row r="1903" s="170" customFormat="1" ht="12.75"/>
    <row r="1904" s="170" customFormat="1" ht="12.75"/>
    <row r="1905" s="170" customFormat="1" ht="12.75"/>
    <row r="1906" s="170" customFormat="1" ht="12.75"/>
    <row r="1907" s="170" customFormat="1" ht="12.75"/>
    <row r="1908" s="170" customFormat="1" ht="12.75"/>
    <row r="1909" s="170" customFormat="1" ht="12.75"/>
    <row r="1910" s="170" customFormat="1" ht="12.75"/>
    <row r="1911" s="170" customFormat="1" ht="12.75"/>
    <row r="1912" s="170" customFormat="1" ht="12.75"/>
    <row r="1913" s="170" customFormat="1" ht="12.75"/>
    <row r="1914" s="170" customFormat="1" ht="12.75"/>
    <row r="1915" s="170" customFormat="1" ht="12.75"/>
    <row r="1916" s="170" customFormat="1" ht="12.75"/>
    <row r="1917" s="170" customFormat="1" ht="12.75"/>
    <row r="1918" s="170" customFormat="1" ht="12.75"/>
    <row r="1919" s="170" customFormat="1" ht="12.75"/>
    <row r="1920" s="170" customFormat="1" ht="12.75"/>
    <row r="1921" s="170" customFormat="1" ht="12.75"/>
    <row r="1922" s="170" customFormat="1" ht="12.75"/>
    <row r="1923" s="170" customFormat="1" ht="12.75"/>
    <row r="1924" s="170" customFormat="1" ht="12.75"/>
    <row r="1925" s="170" customFormat="1" ht="12.75"/>
    <row r="1926" s="170" customFormat="1" ht="12.75"/>
    <row r="1927" s="170" customFormat="1" ht="12.75"/>
    <row r="1928" s="170" customFormat="1" ht="12.75"/>
    <row r="1929" s="170" customFormat="1" ht="12.75"/>
    <row r="1930" s="170" customFormat="1" ht="12.75"/>
    <row r="1931" s="170" customFormat="1" ht="12.75"/>
    <row r="1932" s="170" customFormat="1" ht="12.75"/>
    <row r="1933" s="170" customFormat="1" ht="12.75"/>
    <row r="1934" s="170" customFormat="1" ht="12.75"/>
    <row r="1935" s="170" customFormat="1" ht="12.75"/>
    <row r="1936" s="170" customFormat="1" ht="12.75"/>
    <row r="1937" s="170" customFormat="1" ht="12.75"/>
    <row r="1938" s="170" customFormat="1" ht="12.75"/>
    <row r="1939" s="170" customFormat="1" ht="12.75"/>
    <row r="1940" s="170" customFormat="1" ht="12.75"/>
    <row r="1941" s="170" customFormat="1" ht="12.75"/>
    <row r="1942" s="170" customFormat="1" ht="12.75"/>
    <row r="1943" s="170" customFormat="1" ht="12.75"/>
    <row r="1944" s="170" customFormat="1" ht="12.75"/>
    <row r="1945" s="170" customFormat="1" ht="12.75"/>
    <row r="1946" s="170" customFormat="1" ht="12.75"/>
    <row r="1947" s="170" customFormat="1" ht="12.75"/>
    <row r="1948" s="170" customFormat="1" ht="12.75"/>
    <row r="1949" s="170" customFormat="1" ht="12.75"/>
    <row r="1950" s="170" customFormat="1" ht="12.75"/>
    <row r="1951" s="170" customFormat="1" ht="12.75"/>
    <row r="1952" s="170" customFormat="1" ht="12.75"/>
    <row r="1953" s="170" customFormat="1" ht="12.75"/>
    <row r="1954" s="170" customFormat="1" ht="12.75"/>
    <row r="1955" s="170" customFormat="1" ht="12.75"/>
    <row r="1956" s="170" customFormat="1" ht="12.75"/>
    <row r="1957" s="170" customFormat="1" ht="12.75"/>
    <row r="1958" s="170" customFormat="1" ht="12.75"/>
    <row r="1959" s="170" customFormat="1" ht="12.75"/>
    <row r="1960" s="170" customFormat="1" ht="12.75"/>
    <row r="1961" s="170" customFormat="1" ht="12.75"/>
    <row r="1962" s="170" customFormat="1" ht="12.75"/>
    <row r="1963" s="170" customFormat="1" ht="12.75"/>
    <row r="1964" s="170" customFormat="1" ht="12.75"/>
    <row r="1965" s="170" customFormat="1" ht="12.75"/>
    <row r="1966" s="170" customFormat="1" ht="12.75"/>
    <row r="1967" s="170" customFormat="1" ht="12.75"/>
    <row r="1968" s="170" customFormat="1" ht="12.75"/>
    <row r="1969" s="170" customFormat="1" ht="12.75"/>
    <row r="1970" s="170" customFormat="1" ht="12.75"/>
    <row r="1971" s="170" customFormat="1" ht="12.75"/>
    <row r="1972" s="170" customFormat="1" ht="12.75"/>
    <row r="1973" s="170" customFormat="1" ht="12.75"/>
    <row r="1974" s="170" customFormat="1" ht="12.75"/>
    <row r="1975" s="170" customFormat="1" ht="12.75"/>
    <row r="1976" s="170" customFormat="1" ht="12.75"/>
    <row r="1977" s="170" customFormat="1" ht="12.75"/>
    <row r="1978" s="170" customFormat="1" ht="12.75"/>
    <row r="1979" s="170" customFormat="1" ht="12.75"/>
    <row r="1980" s="170" customFormat="1" ht="12.75"/>
    <row r="1981" s="170" customFormat="1" ht="12.75"/>
    <row r="1982" s="170" customFormat="1" ht="12.75"/>
    <row r="1983" s="170" customFormat="1" ht="12.75"/>
    <row r="1984" s="170" customFormat="1" ht="12.75"/>
    <row r="1985" s="170" customFormat="1" ht="12.75"/>
    <row r="1986" s="170" customFormat="1" ht="12.75"/>
    <row r="1987" s="170" customFormat="1" ht="12.75"/>
    <row r="1988" s="170" customFormat="1" ht="12.75"/>
    <row r="1989" s="170" customFormat="1" ht="12.75"/>
    <row r="1990" s="170" customFormat="1" ht="12.75"/>
    <row r="1991" s="170" customFormat="1" ht="12.75"/>
    <row r="1992" s="170" customFormat="1" ht="12.75"/>
    <row r="1993" s="170" customFormat="1" ht="12.75"/>
    <row r="1994" s="170" customFormat="1" ht="12.75"/>
    <row r="1995" s="170" customFormat="1" ht="12.75"/>
    <row r="1996" s="170" customFormat="1" ht="12.75"/>
    <row r="1997" s="170" customFormat="1" ht="12.75"/>
    <row r="1998" s="170" customFormat="1" ht="12.75"/>
    <row r="1999" s="170" customFormat="1" ht="12.75"/>
    <row r="2000" s="170" customFormat="1" ht="12.75"/>
    <row r="2001" s="170" customFormat="1" ht="12.75"/>
    <row r="2002" s="170" customFormat="1" ht="12.75"/>
    <row r="2003" s="170" customFormat="1" ht="12.75"/>
    <row r="2004" s="170" customFormat="1" ht="12.75"/>
    <row r="2005" s="170" customFormat="1" ht="12.75"/>
    <row r="2006" s="170" customFormat="1" ht="12.75"/>
    <row r="2007" s="170" customFormat="1" ht="12.75"/>
    <row r="2008" s="170" customFormat="1" ht="12.75"/>
    <row r="2009" s="170" customFormat="1" ht="12.75"/>
    <row r="2010" s="170" customFormat="1" ht="12.75"/>
    <row r="2011" s="170" customFormat="1" ht="12.75"/>
    <row r="2012" s="170" customFormat="1" ht="12.75"/>
    <row r="2013" s="170" customFormat="1" ht="12.75"/>
    <row r="2014" s="170" customFormat="1" ht="12.75"/>
    <row r="2015" s="170" customFormat="1" ht="12.75"/>
    <row r="2016" s="170" customFormat="1" ht="12.75"/>
    <row r="2017" s="170" customFormat="1" ht="12.75"/>
    <row r="2018" s="170" customFormat="1" ht="12.75"/>
    <row r="2019" s="170" customFormat="1" ht="12.75"/>
    <row r="2020" s="170" customFormat="1" ht="12.75"/>
    <row r="2021" s="170" customFormat="1" ht="12.75"/>
    <row r="2022" s="170" customFormat="1" ht="12.75"/>
    <row r="2023" s="170" customFormat="1" ht="12.75"/>
    <row r="2024" s="170" customFormat="1" ht="12.75"/>
    <row r="2025" s="170" customFormat="1" ht="12.75"/>
    <row r="2026" s="170" customFormat="1" ht="12.75"/>
    <row r="2027" s="170" customFormat="1" ht="12.75"/>
    <row r="2028" s="170" customFormat="1" ht="12.75"/>
    <row r="2029" s="170" customFormat="1" ht="12.75"/>
    <row r="2030" s="170" customFormat="1" ht="12.75"/>
    <row r="2031" s="170" customFormat="1" ht="12.75"/>
    <row r="2032" s="170" customFormat="1" ht="12.75"/>
    <row r="2033" s="170" customFormat="1" ht="12.75"/>
    <row r="2034" s="170" customFormat="1" ht="12.75"/>
    <row r="2035" s="170" customFormat="1" ht="12.75"/>
    <row r="2036" s="170" customFormat="1" ht="12.75"/>
    <row r="2037" s="170" customFormat="1" ht="12.75"/>
    <row r="2038" s="170" customFormat="1" ht="12.75"/>
    <row r="2039" s="170" customFormat="1" ht="12.75"/>
    <row r="2040" s="170" customFormat="1" ht="12.75"/>
    <row r="2041" s="170" customFormat="1" ht="12.75"/>
    <row r="2042" s="170" customFormat="1" ht="12.75"/>
    <row r="2043" s="170" customFormat="1" ht="12.75"/>
    <row r="2044" s="170" customFormat="1" ht="12.75"/>
    <row r="2045" s="170" customFormat="1" ht="12.75"/>
    <row r="2046" s="170" customFormat="1" ht="12.75"/>
    <row r="2047" s="170" customFormat="1" ht="12.75"/>
    <row r="2048" s="170" customFormat="1" ht="12.75"/>
    <row r="2049" s="170" customFormat="1" ht="12.75"/>
    <row r="2050" s="170" customFormat="1" ht="12.75"/>
    <row r="2051" s="170" customFormat="1" ht="12.75"/>
    <row r="2052" s="170" customFormat="1" ht="12.75"/>
    <row r="2053" s="170" customFormat="1" ht="12.75"/>
    <row r="2054" s="170" customFormat="1" ht="12.75"/>
    <row r="2055" s="170" customFormat="1" ht="12.75"/>
    <row r="2056" s="170" customFormat="1" ht="12.75"/>
    <row r="2057" s="170" customFormat="1" ht="12.75"/>
    <row r="2058" s="170" customFormat="1" ht="12.75"/>
    <row r="2059" s="170" customFormat="1" ht="12.75"/>
    <row r="2060" s="170" customFormat="1" ht="12.75"/>
    <row r="2061" s="170" customFormat="1" ht="12.75"/>
    <row r="2062" s="170" customFormat="1" ht="12.75"/>
    <row r="2063" s="170" customFormat="1" ht="12.75"/>
    <row r="2064" s="170" customFormat="1" ht="12.75"/>
    <row r="2065" s="170" customFormat="1" ht="12.75"/>
    <row r="2066" s="170" customFormat="1" ht="12.75"/>
    <row r="2067" s="170" customFormat="1" ht="12.75"/>
    <row r="2068" s="170" customFormat="1" ht="12.75"/>
    <row r="2069" s="170" customFormat="1" ht="12.75"/>
    <row r="2070" s="170" customFormat="1" ht="12.75"/>
    <row r="2071" s="170" customFormat="1" ht="12.75"/>
    <row r="2072" s="170" customFormat="1" ht="12.75"/>
    <row r="2073" s="170" customFormat="1" ht="12.75"/>
    <row r="2074" s="170" customFormat="1" ht="12.75"/>
    <row r="2075" s="170" customFormat="1" ht="12.75"/>
    <row r="2076" s="170" customFormat="1" ht="12.75"/>
    <row r="2077" s="170" customFormat="1" ht="12.75"/>
    <row r="2078" s="170" customFormat="1" ht="12.75"/>
    <row r="2079" s="170" customFormat="1" ht="12.75"/>
    <row r="2080" s="170" customFormat="1" ht="12.75"/>
    <row r="2081" s="170" customFormat="1" ht="12.75"/>
    <row r="2082" s="170" customFormat="1" ht="12.75"/>
    <row r="2083" s="170" customFormat="1" ht="12.75"/>
    <row r="2084" s="170" customFormat="1" ht="12.75"/>
    <row r="2085" s="170" customFormat="1" ht="12.75"/>
    <row r="2086" s="170" customFormat="1" ht="12.75"/>
    <row r="2087" s="170" customFormat="1" ht="12.75"/>
    <row r="2088" s="170" customFormat="1" ht="12.75"/>
    <row r="2089" s="170" customFormat="1" ht="12.75"/>
    <row r="2090" s="170" customFormat="1" ht="12.75"/>
    <row r="2091" s="170" customFormat="1" ht="12.75"/>
    <row r="2092" s="170" customFormat="1" ht="12.75"/>
    <row r="2093" s="170" customFormat="1" ht="12.75"/>
    <row r="2094" s="170" customFormat="1" ht="12.75"/>
    <row r="2095" s="170" customFormat="1" ht="12.75"/>
    <row r="2096" s="170" customFormat="1" ht="12.75"/>
    <row r="2097" s="170" customFormat="1" ht="12.75"/>
    <row r="2098" s="170" customFormat="1" ht="12.75"/>
    <row r="2099" s="170" customFormat="1" ht="12.75"/>
    <row r="2100" s="170" customFormat="1" ht="12.75"/>
    <row r="2101" s="170" customFormat="1" ht="12.75"/>
    <row r="2102" s="170" customFormat="1" ht="12.75"/>
    <row r="2103" s="170" customFormat="1" ht="12.75"/>
    <row r="2104" s="170" customFormat="1" ht="12.75"/>
    <row r="2105" s="170" customFormat="1" ht="12.75"/>
    <row r="2106" s="170" customFormat="1" ht="12.75"/>
    <row r="2107" s="170" customFormat="1" ht="12.75"/>
    <row r="2108" s="170" customFormat="1" ht="12.75"/>
    <row r="2109" s="170" customFormat="1" ht="12.75"/>
    <row r="2110" s="170" customFormat="1" ht="12.75"/>
    <row r="2111" s="170" customFormat="1" ht="12.75"/>
    <row r="2112" s="170" customFormat="1" ht="12.75"/>
    <row r="2113" s="170" customFormat="1" ht="12.75"/>
    <row r="2114" s="170" customFormat="1" ht="12.75"/>
    <row r="2115" s="170" customFormat="1" ht="12.75"/>
    <row r="2116" s="170" customFormat="1" ht="12.75"/>
    <row r="2117" s="170" customFormat="1" ht="12.75"/>
    <row r="2118" s="170" customFormat="1" ht="12.75"/>
    <row r="2119" s="170" customFormat="1" ht="12.75"/>
    <row r="2120" s="170" customFormat="1" ht="12.75"/>
    <row r="2121" s="170" customFormat="1" ht="12.75"/>
    <row r="2122" s="170" customFormat="1" ht="12.75"/>
    <row r="2123" s="170" customFormat="1" ht="12.75"/>
    <row r="2124" s="170" customFormat="1" ht="12.75"/>
    <row r="2125" s="170" customFormat="1" ht="12.75"/>
    <row r="2126" s="170" customFormat="1" ht="12.75"/>
    <row r="2127" s="170" customFormat="1" ht="12.75"/>
    <row r="2128" s="170" customFormat="1" ht="12.75"/>
    <row r="2129" s="170" customFormat="1" ht="12.75"/>
    <row r="2130" s="170" customFormat="1" ht="12.75"/>
    <row r="2131" s="170" customFormat="1" ht="12.75"/>
    <row r="2132" s="170" customFormat="1" ht="12.75"/>
    <row r="2133" s="170" customFormat="1" ht="12.75"/>
    <row r="2134" s="170" customFormat="1" ht="12.75"/>
    <row r="2135" s="170" customFormat="1" ht="12.75"/>
    <row r="2136" s="170" customFormat="1" ht="12.75"/>
    <row r="2137" s="170" customFormat="1" ht="12.75"/>
    <row r="2138" s="170" customFormat="1" ht="12.75"/>
    <row r="2139" s="170" customFormat="1" ht="12.75"/>
    <row r="2140" s="170" customFormat="1" ht="12.75"/>
    <row r="2141" s="170" customFormat="1" ht="12.75"/>
    <row r="2142" s="170" customFormat="1" ht="12.75"/>
    <row r="2143" s="170" customFormat="1" ht="12.75"/>
    <row r="2144" s="170" customFormat="1" ht="12.75"/>
    <row r="2145" s="170" customFormat="1" ht="12.75"/>
    <row r="2146" s="170" customFormat="1" ht="12.75"/>
    <row r="2147" s="170" customFormat="1" ht="12.75"/>
    <row r="2148" s="170" customFormat="1" ht="12.75"/>
    <row r="2149" s="170" customFormat="1" ht="12.75"/>
    <row r="2150" s="170" customFormat="1" ht="12.75"/>
    <row r="2151" s="170" customFormat="1" ht="12.75"/>
    <row r="2152" s="170" customFormat="1" ht="12.75"/>
    <row r="2153" s="170" customFormat="1" ht="12.75"/>
    <row r="2154" s="170" customFormat="1" ht="12.75"/>
    <row r="2155" s="170" customFormat="1" ht="12.75"/>
    <row r="2156" s="170" customFormat="1" ht="12.75"/>
    <row r="2157" s="170" customFormat="1" ht="12.75"/>
    <row r="2158" s="170" customFormat="1" ht="12.75"/>
    <row r="2159" s="170" customFormat="1" ht="12.75"/>
    <row r="2160" s="170" customFormat="1" ht="12.75"/>
    <row r="2161" s="170" customFormat="1" ht="12.75"/>
    <row r="2162" s="170" customFormat="1" ht="12.75"/>
    <row r="2163" s="170" customFormat="1" ht="12.75"/>
    <row r="2164" s="170" customFormat="1" ht="12.75"/>
    <row r="2165" s="170" customFormat="1" ht="12.75"/>
    <row r="2166" s="170" customFormat="1" ht="12.75"/>
    <row r="2167" s="170" customFormat="1" ht="12.75"/>
    <row r="2168" s="170" customFormat="1" ht="12.75"/>
    <row r="2169" s="170" customFormat="1" ht="12.75"/>
    <row r="2170" s="170" customFormat="1" ht="12.75"/>
    <row r="2171" s="170" customFormat="1" ht="12.75"/>
    <row r="2172" s="170" customFormat="1" ht="12.75"/>
    <row r="2173" s="170" customFormat="1" ht="12.75"/>
    <row r="2174" s="170" customFormat="1" ht="12.75"/>
    <row r="2175" s="170" customFormat="1" ht="12.75"/>
    <row r="2176" s="170" customFormat="1" ht="12.75"/>
    <row r="2177" s="170" customFormat="1" ht="12.75"/>
    <row r="2178" s="170" customFormat="1" ht="12.75"/>
    <row r="2179" s="170" customFormat="1" ht="12.75"/>
    <row r="2180" s="170" customFormat="1" ht="12.75"/>
    <row r="2181" s="170" customFormat="1" ht="12.75"/>
    <row r="2182" s="170" customFormat="1" ht="12.75"/>
    <row r="2183" s="170" customFormat="1" ht="12.75"/>
    <row r="2184" s="170" customFormat="1" ht="12.75"/>
    <row r="2185" s="170" customFormat="1" ht="12.75"/>
    <row r="2186" s="170" customFormat="1" ht="12.75"/>
    <row r="2187" s="170" customFormat="1" ht="12.75"/>
    <row r="2188" s="170" customFormat="1" ht="12.75"/>
    <row r="2189" s="170" customFormat="1" ht="12.75"/>
    <row r="2190" s="170" customFormat="1" ht="12.75"/>
    <row r="2191" s="170" customFormat="1" ht="12.75"/>
    <row r="2192" s="170" customFormat="1" ht="12.75"/>
    <row r="2193" s="170" customFormat="1" ht="12.75"/>
    <row r="2194" s="170" customFormat="1" ht="12.75"/>
    <row r="2195" s="170" customFormat="1" ht="12.75"/>
    <row r="2196" s="170" customFormat="1" ht="12.75"/>
    <row r="2197" s="170" customFormat="1" ht="12.75"/>
    <row r="2198" s="170" customFormat="1" ht="12.75"/>
    <row r="2199" s="170" customFormat="1" ht="12.75"/>
    <row r="2200" s="170" customFormat="1" ht="12.75"/>
    <row r="2201" s="170" customFormat="1" ht="12.75"/>
    <row r="2202" s="170" customFormat="1" ht="12.75"/>
    <row r="2203" s="170" customFormat="1" ht="12.75"/>
    <row r="2204" s="170" customFormat="1" ht="12.75"/>
    <row r="2205" s="170" customFormat="1" ht="12.75"/>
    <row r="2206" s="170" customFormat="1" ht="12.75"/>
    <row r="2207" s="170" customFormat="1" ht="12.75"/>
    <row r="2208" s="170" customFormat="1" ht="12.75"/>
    <row r="2209" s="170" customFormat="1" ht="12.75"/>
    <row r="2210" s="170" customFormat="1" ht="12.75"/>
    <row r="2211" s="170" customFormat="1" ht="12.75"/>
    <row r="2212" s="170" customFormat="1" ht="12.75"/>
    <row r="2213" s="170" customFormat="1" ht="12.75"/>
    <row r="2214" s="170" customFormat="1" ht="12.75"/>
    <row r="2215" s="170" customFormat="1" ht="12.75"/>
    <row r="2216" s="170" customFormat="1" ht="12.75"/>
    <row r="2217" s="170" customFormat="1" ht="12.75"/>
    <row r="2218" s="170" customFormat="1" ht="12.75"/>
    <row r="2219" s="170" customFormat="1" ht="12.75"/>
    <row r="2220" s="170" customFormat="1" ht="12.75"/>
    <row r="2221" s="170" customFormat="1" ht="12.75"/>
    <row r="2222" s="170" customFormat="1" ht="12.75"/>
    <row r="2223" s="170" customFormat="1" ht="12.75"/>
    <row r="2224" s="170" customFormat="1" ht="12.75"/>
    <row r="2225" s="170" customFormat="1" ht="12.75"/>
    <row r="2226" s="170" customFormat="1" ht="12.75"/>
    <row r="2227" s="170" customFormat="1" ht="12.75"/>
    <row r="2228" s="170" customFormat="1" ht="12.75"/>
    <row r="2229" s="170" customFormat="1" ht="12.75"/>
    <row r="2230" s="170" customFormat="1" ht="12.75"/>
    <row r="2231" s="170" customFormat="1" ht="12.75"/>
    <row r="2232" s="170" customFormat="1" ht="12.75"/>
    <row r="2233" s="170" customFormat="1" ht="12.75"/>
    <row r="2234" s="170" customFormat="1" ht="12.75"/>
    <row r="2235" s="170" customFormat="1" ht="12.75"/>
    <row r="2236" s="170" customFormat="1" ht="12.75"/>
    <row r="2237" s="170" customFormat="1" ht="12.75"/>
    <row r="2238" s="170" customFormat="1" ht="12.75"/>
    <row r="2239" s="170" customFormat="1" ht="12.75"/>
    <row r="2240" s="170" customFormat="1" ht="12.75"/>
    <row r="2241" s="170" customFormat="1" ht="12.75"/>
    <row r="2242" s="170" customFormat="1" ht="12.75"/>
    <row r="2243" s="170" customFormat="1" ht="12.75"/>
    <row r="2244" s="170" customFormat="1" ht="12.75"/>
    <row r="2245" s="170" customFormat="1" ht="12.75"/>
    <row r="2246" s="170" customFormat="1" ht="12.75"/>
    <row r="2247" s="170" customFormat="1" ht="12.75"/>
    <row r="2248" s="170" customFormat="1" ht="12.75"/>
    <row r="2249" s="170" customFormat="1" ht="12.75"/>
    <row r="2250" s="170" customFormat="1" ht="12.75"/>
    <row r="2251" s="170" customFormat="1" ht="12.75"/>
    <row r="2252" s="170" customFormat="1" ht="12.75"/>
    <row r="2253" s="170" customFormat="1" ht="12.75"/>
    <row r="2254" s="170" customFormat="1" ht="12.75"/>
    <row r="2255" s="170" customFormat="1" ht="12.75"/>
    <row r="2256" s="170" customFormat="1" ht="12.75"/>
    <row r="2257" s="170" customFormat="1" ht="12.75"/>
    <row r="2258" s="170" customFormat="1" ht="12.75"/>
    <row r="2259" s="170" customFormat="1" ht="12.75"/>
    <row r="2260" s="170" customFormat="1" ht="12.75"/>
    <row r="2261" s="170" customFormat="1" ht="12.75"/>
    <row r="2262" s="170" customFormat="1" ht="12.75"/>
    <row r="2263" s="170" customFormat="1" ht="12.75"/>
    <row r="2264" s="170" customFormat="1" ht="12.75"/>
    <row r="2265" s="170" customFormat="1" ht="12.75"/>
    <row r="2266" s="170" customFormat="1" ht="12.75"/>
    <row r="2267" s="170" customFormat="1" ht="12.75"/>
    <row r="2268" s="170" customFormat="1" ht="12.75"/>
    <row r="2269" s="170" customFormat="1" ht="12.75"/>
    <row r="2270" s="170" customFormat="1" ht="12.75"/>
    <row r="2271" s="170" customFormat="1" ht="12.75"/>
    <row r="2272" s="170" customFormat="1" ht="12.75"/>
    <row r="2273" s="170" customFormat="1" ht="12.75"/>
    <row r="2274" s="170" customFormat="1" ht="12.75"/>
    <row r="2275" s="170" customFormat="1" ht="12.75"/>
    <row r="2276" s="170" customFormat="1" ht="12.75"/>
    <row r="2277" s="170" customFormat="1" ht="12.75"/>
    <row r="2278" s="170" customFormat="1" ht="12.75"/>
    <row r="2279" s="170" customFormat="1" ht="12.75"/>
    <row r="2280" s="170" customFormat="1" ht="12.75"/>
    <row r="2281" s="170" customFormat="1" ht="12.75"/>
    <row r="2282" s="170" customFormat="1" ht="12.75"/>
    <row r="2283" s="170" customFormat="1" ht="12.75"/>
    <row r="2284" s="170" customFormat="1" ht="12.75"/>
    <row r="2285" s="170" customFormat="1" ht="12.75"/>
    <row r="2286" s="170" customFormat="1" ht="12.75"/>
    <row r="2287" s="170" customFormat="1" ht="12.75"/>
    <row r="2288" s="170" customFormat="1" ht="12.75"/>
    <row r="2289" s="170" customFormat="1" ht="12.75"/>
    <row r="2290" s="170" customFormat="1" ht="12.75"/>
    <row r="2291" s="170" customFormat="1" ht="12.75"/>
    <row r="2292" s="170" customFormat="1" ht="12.75"/>
    <row r="2293" s="170" customFormat="1" ht="12.75"/>
    <row r="2294" s="170" customFormat="1" ht="12.75"/>
    <row r="2295" s="170" customFormat="1" ht="12.75"/>
    <row r="2296" s="170" customFormat="1" ht="12.75"/>
    <row r="2297" s="170" customFormat="1" ht="12.75"/>
    <row r="2298" s="170" customFormat="1" ht="12.75"/>
    <row r="2299" s="170" customFormat="1" ht="12.75"/>
    <row r="2300" s="170" customFormat="1" ht="12.75"/>
    <row r="2301" s="170" customFormat="1" ht="12.75"/>
    <row r="2302" s="170" customFormat="1" ht="12.75"/>
    <row r="2303" s="170" customFormat="1" ht="12.75"/>
    <row r="2304" s="170" customFormat="1" ht="12.75"/>
    <row r="2305" s="170" customFormat="1" ht="12.75"/>
    <row r="2306" s="170" customFormat="1" ht="12.75"/>
    <row r="2307" s="170" customFormat="1" ht="12.75"/>
    <row r="2308" s="170" customFormat="1" ht="12.75"/>
    <row r="2309" s="170" customFormat="1" ht="12.75"/>
    <row r="2310" s="170" customFormat="1" ht="12.75"/>
    <row r="2311" s="170" customFormat="1" ht="12.75"/>
    <row r="2312" s="170" customFormat="1" ht="12.75"/>
    <row r="2313" s="170" customFormat="1" ht="12.75"/>
    <row r="2314" s="170" customFormat="1" ht="12.75"/>
    <row r="2315" s="170" customFormat="1" ht="12.75"/>
    <row r="2316" s="170" customFormat="1" ht="12.75"/>
    <row r="2317" s="170" customFormat="1" ht="12.75"/>
    <row r="2318" s="170" customFormat="1" ht="12.75"/>
    <row r="2319" s="170" customFormat="1" ht="12.75"/>
    <row r="2320" s="170" customFormat="1" ht="12.75"/>
    <row r="2321" s="170" customFormat="1" ht="12.75"/>
    <row r="2322" s="170" customFormat="1" ht="12.75"/>
    <row r="2323" s="170" customFormat="1" ht="12.75"/>
    <row r="2324" s="170" customFormat="1" ht="12.75"/>
    <row r="2325" s="170" customFormat="1" ht="12.75"/>
    <row r="2326" s="170" customFormat="1" ht="12.75"/>
    <row r="2327" s="170" customFormat="1" ht="12.75"/>
    <row r="2328" s="170" customFormat="1" ht="12.75"/>
    <row r="2329" s="170" customFormat="1" ht="12.75"/>
    <row r="2330" s="170" customFormat="1" ht="12.75"/>
    <row r="2331" s="170" customFormat="1" ht="12.75"/>
    <row r="2332" s="170" customFormat="1" ht="12.75"/>
    <row r="2333" s="170" customFormat="1" ht="12.75"/>
    <row r="2334" s="170" customFormat="1" ht="12.75"/>
    <row r="2335" s="170" customFormat="1" ht="12.75"/>
    <row r="2336" s="170" customFormat="1" ht="12.75"/>
    <row r="2337" s="170" customFormat="1" ht="12.75"/>
    <row r="2338" s="170" customFormat="1" ht="12.75"/>
    <row r="2339" s="170" customFormat="1" ht="12.75"/>
    <row r="2340" s="170" customFormat="1" ht="12.75"/>
    <row r="2341" s="170" customFormat="1" ht="12.75"/>
    <row r="2342" s="170" customFormat="1" ht="12.75"/>
    <row r="2343" s="170" customFormat="1" ht="12.75"/>
    <row r="2344" s="170" customFormat="1" ht="12.75"/>
    <row r="2345" s="170" customFormat="1" ht="12.75"/>
    <row r="2346" s="170" customFormat="1" ht="12.75"/>
    <row r="2347" s="170" customFormat="1" ht="12.75"/>
    <row r="2348" s="170" customFormat="1" ht="12.75"/>
    <row r="2349" s="170" customFormat="1" ht="12.75"/>
    <row r="2350" s="170" customFormat="1" ht="12.75"/>
    <row r="2351" s="170" customFormat="1" ht="12.75"/>
    <row r="2352" s="170" customFormat="1" ht="12.75"/>
    <row r="2353" s="170" customFormat="1" ht="12.75"/>
    <row r="2354" s="170" customFormat="1" ht="12.75"/>
    <row r="2355" s="170" customFormat="1" ht="12.75"/>
    <row r="2356" s="170" customFormat="1" ht="12.75"/>
    <row r="2357" s="170" customFormat="1" ht="12.75"/>
    <row r="2358" s="170" customFormat="1" ht="12.75"/>
    <row r="2359" s="170" customFormat="1" ht="12.75"/>
    <row r="2360" s="170" customFormat="1" ht="12.75"/>
    <row r="2361" s="170" customFormat="1" ht="12.75"/>
    <row r="2362" s="170" customFormat="1" ht="12.75"/>
    <row r="2363" s="170" customFormat="1" ht="12.75"/>
    <row r="2364" s="170" customFormat="1" ht="12.75"/>
    <row r="2365" s="170" customFormat="1" ht="12.75"/>
    <row r="2366" s="170" customFormat="1" ht="12.75"/>
    <row r="2367" s="170" customFormat="1" ht="12.75"/>
    <row r="2368" s="170" customFormat="1" ht="12.75"/>
    <row r="2369" s="170" customFormat="1" ht="12.75"/>
    <row r="2370" s="170" customFormat="1" ht="12.75"/>
    <row r="2371" s="170" customFormat="1" ht="12.75"/>
    <row r="2372" s="170" customFormat="1" ht="12.75"/>
    <row r="2373" s="170" customFormat="1" ht="12.75"/>
    <row r="2374" s="170" customFormat="1" ht="12.75"/>
    <row r="2375" s="170" customFormat="1" ht="12.75"/>
    <row r="2376" s="170" customFormat="1" ht="12.75"/>
    <row r="2377" s="170" customFormat="1" ht="12.75"/>
    <row r="2378" s="170" customFormat="1" ht="12.75"/>
    <row r="2379" s="170" customFormat="1" ht="12.75"/>
    <row r="2380" s="170" customFormat="1" ht="12.75"/>
    <row r="2381" s="170" customFormat="1" ht="12.75"/>
    <row r="2382" s="170" customFormat="1" ht="12.75"/>
    <row r="2383" s="170" customFormat="1" ht="12.75"/>
    <row r="2384" s="170" customFormat="1" ht="12.75"/>
    <row r="2385" s="170" customFormat="1" ht="12.75"/>
    <row r="2386" s="170" customFormat="1" ht="12.75"/>
    <row r="2387" s="170" customFormat="1" ht="12.75"/>
    <row r="2388" s="170" customFormat="1" ht="12.75"/>
    <row r="2389" s="170" customFormat="1" ht="12.75"/>
    <row r="2390" s="170" customFormat="1" ht="12.75"/>
    <row r="2391" s="170" customFormat="1" ht="12.75"/>
    <row r="2392" s="170" customFormat="1" ht="12.75"/>
    <row r="2393" s="170" customFormat="1" ht="12.75"/>
    <row r="2394" s="170" customFormat="1" ht="12.75"/>
    <row r="2395" s="170" customFormat="1" ht="12.75"/>
    <row r="2396" s="170" customFormat="1" ht="12.75"/>
    <row r="2397" s="170" customFormat="1" ht="12.75"/>
    <row r="2398" s="170" customFormat="1" ht="12.75"/>
    <row r="2399" s="170" customFormat="1" ht="12.75"/>
    <row r="2400" s="170" customFormat="1" ht="12.75"/>
    <row r="2401" s="170" customFormat="1" ht="12.75"/>
    <row r="2402" s="170" customFormat="1" ht="12.75"/>
    <row r="2403" s="170" customFormat="1" ht="12.75"/>
    <row r="2404" s="170" customFormat="1" ht="12.75"/>
    <row r="2405" s="170" customFormat="1" ht="12.75"/>
    <row r="2406" s="170" customFormat="1" ht="12.75"/>
    <row r="2407" s="170" customFormat="1" ht="12.75"/>
    <row r="2408" s="170" customFormat="1" ht="12.75"/>
    <row r="2409" s="170" customFormat="1" ht="12.75"/>
    <row r="2410" s="170" customFormat="1" ht="12.75"/>
    <row r="2411" s="170" customFormat="1" ht="12.75"/>
    <row r="2412" s="170" customFormat="1" ht="12.75"/>
    <row r="2413" s="170" customFormat="1" ht="12.75"/>
    <row r="2414" s="170" customFormat="1" ht="12.75"/>
    <row r="2415" s="170" customFormat="1" ht="12.75"/>
    <row r="2416" s="170" customFormat="1" ht="12.75"/>
    <row r="2417" s="170" customFormat="1" ht="12.75"/>
    <row r="2418" s="170" customFormat="1" ht="12.75"/>
    <row r="2419" s="170" customFormat="1" ht="12.75"/>
    <row r="2420" s="170" customFormat="1" ht="12.75"/>
    <row r="2421" s="170" customFormat="1" ht="12.75"/>
    <row r="2422" s="170" customFormat="1" ht="12.75"/>
    <row r="2423" s="170" customFormat="1" ht="12.75"/>
    <row r="2424" s="170" customFormat="1" ht="12.75"/>
    <row r="2425" s="170" customFormat="1" ht="12.75"/>
    <row r="2426" s="170" customFormat="1" ht="12.75"/>
    <row r="2427" s="170" customFormat="1" ht="12.75"/>
    <row r="2428" s="170" customFormat="1" ht="12.75"/>
    <row r="2429" s="170" customFormat="1" ht="12.75"/>
    <row r="2430" s="170" customFormat="1" ht="12.75"/>
    <row r="2431" s="170" customFormat="1" ht="12.75"/>
    <row r="2432" s="170" customFormat="1" ht="12.75"/>
    <row r="2433" s="170" customFormat="1" ht="12.75"/>
    <row r="2434" s="170" customFormat="1" ht="12.75"/>
    <row r="2435" s="170" customFormat="1" ht="12.75"/>
    <row r="2436" s="170" customFormat="1" ht="12.75"/>
    <row r="2437" s="170" customFormat="1" ht="12.75"/>
    <row r="2438" s="170" customFormat="1" ht="12.75"/>
    <row r="2439" s="170" customFormat="1" ht="12.75"/>
    <row r="2440" s="170" customFormat="1" ht="12.75"/>
    <row r="2441" s="170" customFormat="1" ht="12.75"/>
    <row r="2442" s="170" customFormat="1" ht="12.75"/>
    <row r="2443" s="170" customFormat="1" ht="12.75"/>
    <row r="2444" s="170" customFormat="1" ht="12.75"/>
    <row r="2445" s="170" customFormat="1" ht="12.75"/>
    <row r="2446" s="170" customFormat="1" ht="12.75"/>
    <row r="2447" s="170" customFormat="1" ht="12.75"/>
    <row r="2448" s="170" customFormat="1" ht="12.75"/>
    <row r="2449" s="170" customFormat="1" ht="12.75"/>
    <row r="2450" s="170" customFormat="1" ht="12.75"/>
    <row r="2451" s="170" customFormat="1" ht="12.75"/>
    <row r="2452" s="170" customFormat="1" ht="12.75"/>
    <row r="2453" s="170" customFormat="1" ht="12.75"/>
    <row r="2454" s="170" customFormat="1" ht="12.75"/>
    <row r="2455" s="170" customFormat="1" ht="12.75"/>
    <row r="2456" s="170" customFormat="1" ht="12.75"/>
    <row r="2457" s="170" customFormat="1" ht="12.75"/>
    <row r="2458" s="170" customFormat="1" ht="12.75"/>
    <row r="2459" s="170" customFormat="1" ht="12.75"/>
    <row r="2460" s="170" customFormat="1" ht="12.75"/>
    <row r="2461" s="170" customFormat="1" ht="12.75"/>
    <row r="2462" s="170" customFormat="1" ht="12.75"/>
    <row r="2463" s="170" customFormat="1" ht="12.75"/>
    <row r="2464" s="170" customFormat="1" ht="12.75"/>
    <row r="2465" s="170" customFormat="1" ht="12.75"/>
    <row r="2466" s="170" customFormat="1" ht="12.75"/>
    <row r="2467" s="170" customFormat="1" ht="12.75"/>
    <row r="2468" s="170" customFormat="1" ht="12.75"/>
    <row r="2469" s="170" customFormat="1" ht="12.75"/>
    <row r="2470" s="170" customFormat="1" ht="12.75"/>
    <row r="2471" s="170" customFormat="1" ht="12.75"/>
    <row r="2472" s="170" customFormat="1" ht="12.75"/>
    <row r="2473" s="170" customFormat="1" ht="12.75"/>
    <row r="2474" s="170" customFormat="1" ht="12.75"/>
    <row r="2475" s="170" customFormat="1" ht="12.75"/>
    <row r="2476" s="170" customFormat="1" ht="12.75"/>
    <row r="2477" s="170" customFormat="1" ht="12.75"/>
    <row r="2478" s="170" customFormat="1" ht="12.75"/>
    <row r="2479" s="170" customFormat="1" ht="12.75"/>
    <row r="2480" s="170" customFormat="1" ht="12.75"/>
    <row r="2481" s="170" customFormat="1" ht="12.75"/>
    <row r="2482" s="170" customFormat="1" ht="12.75"/>
    <row r="2483" s="170" customFormat="1" ht="12.75"/>
    <row r="2484" s="170" customFormat="1" ht="12.75"/>
    <row r="2485" s="170" customFormat="1" ht="12.75"/>
    <row r="2486" s="170" customFormat="1" ht="12.75"/>
    <row r="2487" s="170" customFormat="1" ht="12.75"/>
    <row r="2488" s="170" customFormat="1" ht="12.75"/>
    <row r="2489" s="170" customFormat="1" ht="12.75"/>
    <row r="2490" s="170" customFormat="1" ht="12.75"/>
    <row r="2491" s="170" customFormat="1" ht="12.75"/>
    <row r="2492" s="170" customFormat="1" ht="12.75"/>
    <row r="2493" s="170" customFormat="1" ht="12.75"/>
    <row r="2494" s="170" customFormat="1" ht="12.75"/>
    <row r="2495" s="170" customFormat="1" ht="12.75"/>
    <row r="2496" s="170" customFormat="1" ht="12.75"/>
    <row r="2497" s="170" customFormat="1" ht="12.75"/>
    <row r="2498" s="170" customFormat="1" ht="12.75"/>
    <row r="2499" s="170" customFormat="1" ht="12.75"/>
    <row r="2500" s="170" customFormat="1" ht="12.75"/>
    <row r="2501" s="170" customFormat="1" ht="12.75"/>
    <row r="2502" s="170" customFormat="1" ht="12.75"/>
    <row r="2503" s="170" customFormat="1" ht="12.75"/>
    <row r="2504" s="170" customFormat="1" ht="12.75"/>
    <row r="2505" s="170" customFormat="1" ht="12.75"/>
    <row r="2506" s="170" customFormat="1" ht="12.75"/>
    <row r="2507" s="170" customFormat="1" ht="12.75"/>
    <row r="2508" s="170" customFormat="1" ht="12.75"/>
    <row r="2509" s="170" customFormat="1" ht="12.75"/>
    <row r="2510" s="170" customFormat="1" ht="12.75"/>
    <row r="2511" s="170" customFormat="1" ht="12.75"/>
    <row r="2512" s="170" customFormat="1" ht="12.75"/>
    <row r="2513" s="170" customFormat="1" ht="12.75"/>
    <row r="2514" s="170" customFormat="1" ht="12.75"/>
    <row r="2515" s="170" customFormat="1" ht="12.75"/>
    <row r="2516" s="170" customFormat="1" ht="12.75"/>
    <row r="2517" s="170" customFormat="1" ht="12.75"/>
    <row r="2518" s="170" customFormat="1" ht="12.75"/>
    <row r="2519" s="170" customFormat="1" ht="12.75"/>
    <row r="2520" s="170" customFormat="1" ht="12.75"/>
    <row r="2521" s="170" customFormat="1" ht="12.75"/>
    <row r="2522" s="170" customFormat="1" ht="12.75"/>
    <row r="2523" s="170" customFormat="1" ht="12.75"/>
    <row r="2524" s="170" customFormat="1" ht="12.75"/>
    <row r="2525" s="170" customFormat="1" ht="12.75"/>
    <row r="2526" s="170" customFormat="1" ht="12.75"/>
    <row r="2527" s="170" customFormat="1" ht="12.75"/>
    <row r="2528" s="170" customFormat="1" ht="12.75"/>
    <row r="2529" s="170" customFormat="1" ht="12.75"/>
    <row r="2530" s="170" customFormat="1" ht="12.75"/>
    <row r="2531" s="170" customFormat="1" ht="12.75"/>
    <row r="2532" s="170" customFormat="1" ht="12.75"/>
    <row r="2533" s="170" customFormat="1" ht="12.75"/>
    <row r="2534" s="170" customFormat="1" ht="12.75"/>
    <row r="2535" s="170" customFormat="1" ht="12.75"/>
    <row r="2536" s="170" customFormat="1" ht="12.75"/>
    <row r="2537" s="170" customFormat="1" ht="12.75"/>
    <row r="2538" s="170" customFormat="1" ht="12.75"/>
    <row r="2539" s="170" customFormat="1" ht="12.75"/>
    <row r="2540" s="170" customFormat="1" ht="12.75"/>
    <row r="2541" s="170" customFormat="1" ht="12.75"/>
    <row r="2542" s="170" customFormat="1" ht="12.75"/>
    <row r="2543" s="170" customFormat="1" ht="12.75"/>
    <row r="2544" s="170" customFormat="1" ht="12.75"/>
    <row r="2545" s="170" customFormat="1" ht="12.75"/>
    <row r="2546" s="170" customFormat="1" ht="12.75"/>
    <row r="2547" s="170" customFormat="1" ht="12.75"/>
    <row r="2548" s="170" customFormat="1" ht="12.75"/>
    <row r="2549" s="170" customFormat="1" ht="12.75"/>
    <row r="2550" s="170" customFormat="1" ht="12.75"/>
    <row r="2551" s="170" customFormat="1" ht="12.75"/>
    <row r="2552" s="170" customFormat="1" ht="12.75"/>
    <row r="2553" s="170" customFormat="1" ht="12.75"/>
    <row r="2554" s="170" customFormat="1" ht="12.75"/>
    <row r="2555" s="170" customFormat="1" ht="12.75"/>
    <row r="2556" s="170" customFormat="1" ht="12.75"/>
    <row r="2557" s="170" customFormat="1" ht="12.75"/>
    <row r="2558" s="170" customFormat="1" ht="12.75"/>
    <row r="2559" s="170" customFormat="1" ht="12.75"/>
    <row r="2560" s="170" customFormat="1" ht="12.75"/>
    <row r="2561" s="170" customFormat="1" ht="12.75"/>
    <row r="2562" s="170" customFormat="1" ht="12.75"/>
    <row r="2563" s="170" customFormat="1" ht="12.75"/>
    <row r="2564" s="170" customFormat="1" ht="12.75"/>
    <row r="2565" s="170" customFormat="1" ht="12.75"/>
    <row r="2566" s="170" customFormat="1" ht="12.75"/>
    <row r="2567" s="170" customFormat="1" ht="12.75"/>
    <row r="2568" s="170" customFormat="1" ht="12.75"/>
    <row r="2569" s="170" customFormat="1" ht="12.75"/>
    <row r="2570" s="170" customFormat="1" ht="12.75"/>
    <row r="2571" s="170" customFormat="1" ht="12.75"/>
    <row r="2572" s="170" customFormat="1" ht="12.75"/>
    <row r="2573" s="170" customFormat="1" ht="12.75"/>
    <row r="2574" s="170" customFormat="1" ht="12.75"/>
    <row r="2575" s="170" customFormat="1" ht="12.75"/>
    <row r="2576" s="170" customFormat="1" ht="12.75"/>
    <row r="2577" s="170" customFormat="1" ht="12.75"/>
    <row r="2578" s="170" customFormat="1" ht="12.75"/>
    <row r="2579" s="170" customFormat="1" ht="12.75"/>
    <row r="2580" s="170" customFormat="1" ht="12.75"/>
    <row r="2581" s="170" customFormat="1" ht="12.75"/>
    <row r="2582" s="170" customFormat="1" ht="12.75"/>
    <row r="2583" s="170" customFormat="1" ht="12.75"/>
    <row r="2584" s="170" customFormat="1" ht="12.75"/>
    <row r="2585" s="170" customFormat="1" ht="12.75"/>
    <row r="2586" s="170" customFormat="1" ht="12.75"/>
    <row r="2587" s="170" customFormat="1" ht="12.75"/>
    <row r="2588" s="170" customFormat="1" ht="12.75"/>
    <row r="2589" s="170" customFormat="1" ht="12.75"/>
    <row r="2590" s="170" customFormat="1" ht="12.75"/>
    <row r="2591" s="170" customFormat="1" ht="12.75"/>
    <row r="2592" s="170" customFormat="1" ht="12.75"/>
    <row r="2593" s="170" customFormat="1" ht="12.75"/>
    <row r="2594" s="170" customFormat="1" ht="12.75"/>
    <row r="2595" s="170" customFormat="1" ht="12.75"/>
    <row r="2596" s="170" customFormat="1" ht="12.75"/>
    <row r="2597" s="170" customFormat="1" ht="12.75"/>
    <row r="2598" s="170" customFormat="1" ht="12.75"/>
    <row r="2599" s="170" customFormat="1" ht="12.75"/>
    <row r="2600" s="170" customFormat="1" ht="12.75"/>
    <row r="2601" s="170" customFormat="1" ht="12.75"/>
    <row r="2602" s="170" customFormat="1" ht="12.75"/>
    <row r="2603" s="170" customFormat="1" ht="12.75"/>
    <row r="2604" s="170" customFormat="1" ht="12.75"/>
    <row r="2605" s="170" customFormat="1" ht="12.75"/>
    <row r="2606" s="170" customFormat="1" ht="12.75"/>
    <row r="2607" s="170" customFormat="1" ht="12.75"/>
    <row r="2608" s="170" customFormat="1" ht="12.75"/>
    <row r="2609" s="170" customFormat="1" ht="12.75"/>
    <row r="2610" s="170" customFormat="1" ht="12.75"/>
    <row r="2611" s="170" customFormat="1" ht="12.75"/>
    <row r="2612" s="170" customFormat="1" ht="12.75"/>
    <row r="2613" s="170" customFormat="1" ht="12.75"/>
    <row r="2614" s="170" customFormat="1" ht="12.75"/>
    <row r="2615" s="170" customFormat="1" ht="12.75"/>
    <row r="2616" s="170" customFormat="1" ht="12.75"/>
    <row r="2617" s="170" customFormat="1" ht="12.75"/>
    <row r="2618" s="170" customFormat="1" ht="12.75"/>
    <row r="2619" s="170" customFormat="1" ht="12.75"/>
    <row r="2620" s="170" customFormat="1" ht="12.75"/>
    <row r="2621" s="170" customFormat="1" ht="12.75"/>
    <row r="2622" s="170" customFormat="1" ht="12.75"/>
    <row r="2623" s="170" customFormat="1" ht="12.75"/>
    <row r="2624" s="170" customFormat="1" ht="12.75"/>
    <row r="2625" s="170" customFormat="1" ht="12.75"/>
    <row r="2626" s="170" customFormat="1" ht="12.75"/>
    <row r="2627" s="170" customFormat="1" ht="12.75"/>
    <row r="2628" s="170" customFormat="1" ht="12.75"/>
    <row r="2629" s="170" customFormat="1" ht="12.75"/>
    <row r="2630" s="170" customFormat="1" ht="12.75"/>
    <row r="2631" s="170" customFormat="1" ht="12.75"/>
    <row r="2632" s="170" customFormat="1" ht="12.75"/>
    <row r="2633" s="170" customFormat="1" ht="12.75"/>
    <row r="2634" s="170" customFormat="1" ht="12.75"/>
    <row r="2635" s="170" customFormat="1" ht="12.75"/>
    <row r="2636" s="170" customFormat="1" ht="12.75"/>
    <row r="2637" s="170" customFormat="1" ht="12.75"/>
    <row r="2638" s="170" customFormat="1" ht="12.75"/>
    <row r="2639" s="170" customFormat="1" ht="12.75"/>
    <row r="2640" s="170" customFormat="1" ht="12.75"/>
    <row r="2641" s="170" customFormat="1" ht="12.75"/>
    <row r="2642" s="170" customFormat="1" ht="12.75"/>
    <row r="2643" s="170" customFormat="1" ht="12.75"/>
    <row r="2644" s="170" customFormat="1" ht="12.75"/>
    <row r="2645" s="170" customFormat="1" ht="12.75"/>
    <row r="2646" s="170" customFormat="1" ht="12.75"/>
    <row r="2647" s="170" customFormat="1" ht="12.75"/>
    <row r="2648" s="170" customFormat="1" ht="12.75"/>
    <row r="2649" s="170" customFormat="1" ht="12.75"/>
    <row r="2650" s="170" customFormat="1" ht="12.75"/>
    <row r="2651" s="170" customFormat="1" ht="12.75"/>
    <row r="2652" s="170" customFormat="1" ht="12.75"/>
    <row r="2653" s="170" customFormat="1" ht="12.75"/>
    <row r="2654" s="170" customFormat="1" ht="12.75"/>
    <row r="2655" s="170" customFormat="1" ht="12.75"/>
    <row r="2656" s="170" customFormat="1" ht="12.75"/>
    <row r="2657" s="170" customFormat="1" ht="12.75"/>
    <row r="2658" s="170" customFormat="1" ht="12.75"/>
    <row r="2659" s="170" customFormat="1" ht="12.75"/>
    <row r="2660" s="170" customFormat="1" ht="12.75"/>
    <row r="2661" s="170" customFormat="1" ht="12.75"/>
    <row r="2662" s="170" customFormat="1" ht="12.75"/>
    <row r="2663" s="170" customFormat="1" ht="12.75"/>
    <row r="2664" s="170" customFormat="1" ht="12.75"/>
    <row r="2665" s="170" customFormat="1" ht="12.75"/>
    <row r="2666" s="170" customFormat="1" ht="12.75"/>
    <row r="2667" s="170" customFormat="1" ht="12.75"/>
    <row r="2668" s="170" customFormat="1" ht="12.75"/>
    <row r="2669" s="170" customFormat="1" ht="12.75"/>
    <row r="2670" s="170" customFormat="1" ht="12.75"/>
    <row r="2671" s="170" customFormat="1" ht="12.75"/>
    <row r="2672" s="170" customFormat="1" ht="12.75"/>
    <row r="2673" s="170" customFormat="1" ht="12.75"/>
    <row r="2674" s="170" customFormat="1" ht="12.75"/>
    <row r="2675" s="170" customFormat="1" ht="12.75"/>
    <row r="2676" s="170" customFormat="1" ht="12.75"/>
    <row r="2677" s="170" customFormat="1" ht="12.75"/>
    <row r="2678" s="170" customFormat="1" ht="12.75"/>
    <row r="2679" s="170" customFormat="1" ht="12.75"/>
    <row r="2680" s="170" customFormat="1" ht="12.75"/>
    <row r="2681" s="170" customFormat="1" ht="12.75"/>
    <row r="2682" s="170" customFormat="1" ht="12.75"/>
    <row r="2683" s="170" customFormat="1" ht="12.75"/>
    <row r="2684" s="170" customFormat="1" ht="12.75"/>
    <row r="2685" s="170" customFormat="1" ht="12.75"/>
    <row r="2686" s="170" customFormat="1" ht="12.75"/>
    <row r="2687" s="170" customFormat="1" ht="12.75"/>
    <row r="2688" s="170" customFormat="1" ht="12.75"/>
    <row r="2689" s="170" customFormat="1" ht="12.75"/>
    <row r="2690" s="170" customFormat="1" ht="12.75"/>
    <row r="2691" s="170" customFormat="1" ht="12.75"/>
    <row r="2692" s="170" customFormat="1" ht="12.75"/>
    <row r="2693" s="170" customFormat="1" ht="12.75"/>
    <row r="2694" s="170" customFormat="1" ht="12.75"/>
    <row r="2695" s="170" customFormat="1" ht="12.75"/>
    <row r="2696" s="170" customFormat="1" ht="12.75"/>
    <row r="2697" s="170" customFormat="1" ht="12.75"/>
    <row r="2698" s="170" customFormat="1" ht="12.75"/>
    <row r="2699" s="170" customFormat="1" ht="12.75"/>
    <row r="2700" s="170" customFormat="1" ht="12.75"/>
    <row r="2701" s="170" customFormat="1" ht="12.75"/>
    <row r="2702" s="170" customFormat="1" ht="12.75"/>
    <row r="2703" s="170" customFormat="1" ht="12.75"/>
    <row r="2704" s="170" customFormat="1" ht="12.75"/>
    <row r="2705" s="170" customFormat="1" ht="12.75"/>
    <row r="2706" s="170" customFormat="1" ht="12.75"/>
    <row r="2707" s="170" customFormat="1" ht="12.75"/>
    <row r="2708" s="170" customFormat="1" ht="12.75"/>
    <row r="2709" s="170" customFormat="1" ht="12.75"/>
    <row r="2710" s="170" customFormat="1" ht="12.75"/>
    <row r="2711" s="170" customFormat="1" ht="12.75"/>
    <row r="2712" s="170" customFormat="1" ht="12.75"/>
    <row r="2713" s="170" customFormat="1" ht="12.75"/>
    <row r="2714" s="170" customFormat="1" ht="12.75"/>
    <row r="2715" s="170" customFormat="1" ht="12.75"/>
    <row r="2716" s="170" customFormat="1" ht="12.75"/>
    <row r="2717" s="170" customFormat="1" ht="12.75"/>
    <row r="2718" s="170" customFormat="1" ht="12.75"/>
    <row r="2719" s="170" customFormat="1" ht="12.75"/>
    <row r="2720" s="170" customFormat="1" ht="12.75"/>
    <row r="2721" s="170" customFormat="1" ht="12.75"/>
    <row r="2722" s="170" customFormat="1" ht="12.75"/>
    <row r="2723" s="170" customFormat="1" ht="12.75"/>
    <row r="2724" s="170" customFormat="1" ht="12.75"/>
    <row r="2725" s="170" customFormat="1" ht="12.75"/>
    <row r="2726" s="170" customFormat="1" ht="12.75"/>
    <row r="2727" s="170" customFormat="1" ht="12.75"/>
    <row r="2728" s="170" customFormat="1" ht="12.75"/>
    <row r="2729" s="170" customFormat="1" ht="12.75"/>
    <row r="2730" s="170" customFormat="1" ht="12.75"/>
    <row r="2731" s="170" customFormat="1" ht="12.75"/>
    <row r="2732" s="170" customFormat="1" ht="12.75"/>
    <row r="2733" s="170" customFormat="1" ht="12.75"/>
    <row r="2734" s="170" customFormat="1" ht="12.75"/>
    <row r="2735" s="170" customFormat="1" ht="12.75"/>
    <row r="2736" s="170" customFormat="1" ht="12.75"/>
    <row r="2737" s="170" customFormat="1" ht="12.75"/>
    <row r="2738" s="170" customFormat="1" ht="12.75"/>
    <row r="2739" s="170" customFormat="1" ht="12.75"/>
    <row r="2740" s="170" customFormat="1" ht="12.75"/>
    <row r="2741" s="170" customFormat="1" ht="12.75"/>
    <row r="2742" s="170" customFormat="1" ht="12.75"/>
    <row r="2743" s="170" customFormat="1" ht="12.75"/>
    <row r="2744" s="170" customFormat="1" ht="12.75"/>
    <row r="2745" s="170" customFormat="1" ht="12.75"/>
    <row r="2746" s="170" customFormat="1" ht="12.75"/>
    <row r="2747" s="170" customFormat="1" ht="12.75"/>
    <row r="2748" s="170" customFormat="1" ht="12.75"/>
    <row r="2749" s="170" customFormat="1" ht="12.75"/>
    <row r="2750" s="170" customFormat="1" ht="12.75"/>
    <row r="2751" s="170" customFormat="1" ht="12.75"/>
    <row r="2752" s="170" customFormat="1" ht="12.75"/>
    <row r="2753" s="170" customFormat="1" ht="12.75"/>
    <row r="2754" s="170" customFormat="1" ht="12.75"/>
    <row r="2755" s="170" customFormat="1" ht="12.75"/>
    <row r="2756" s="170" customFormat="1" ht="12.75"/>
    <row r="2757" s="170" customFormat="1" ht="12.75"/>
    <row r="2758" s="170" customFormat="1" ht="12.75"/>
    <row r="2759" s="170" customFormat="1" ht="12.75"/>
    <row r="2760" s="170" customFormat="1" ht="12.75"/>
    <row r="2761" s="170" customFormat="1" ht="12.75"/>
    <row r="2762" s="170" customFormat="1" ht="12.75"/>
    <row r="2763" s="170" customFormat="1" ht="12.75"/>
    <row r="2764" s="170" customFormat="1" ht="12.75"/>
    <row r="2765" s="170" customFormat="1" ht="12.75"/>
    <row r="2766" s="170" customFormat="1" ht="12.75"/>
    <row r="2767" s="170" customFormat="1" ht="12.75"/>
    <row r="2768" s="170" customFormat="1" ht="12.75"/>
    <row r="2769" s="170" customFormat="1" ht="12.75"/>
    <row r="2770" s="170" customFormat="1" ht="12.75"/>
    <row r="2771" s="170" customFormat="1" ht="12.75"/>
    <row r="2772" s="170" customFormat="1" ht="12.75"/>
    <row r="2773" s="170" customFormat="1" ht="12.75"/>
    <row r="2774" s="170" customFormat="1" ht="12.75"/>
    <row r="2775" s="170" customFormat="1" ht="12.75"/>
    <row r="2776" s="170" customFormat="1" ht="12.75"/>
    <row r="2777" s="170" customFormat="1" ht="12.75"/>
    <row r="2778" s="170" customFormat="1" ht="12.75"/>
    <row r="2779" s="170" customFormat="1" ht="12.75"/>
    <row r="2780" s="170" customFormat="1" ht="12.75"/>
    <row r="2781" s="170" customFormat="1" ht="12.75"/>
    <row r="2782" s="170" customFormat="1" ht="12.75"/>
    <row r="2783" s="170" customFormat="1" ht="12.75"/>
    <row r="2784" s="170" customFormat="1" ht="12.75"/>
    <row r="2785" s="170" customFormat="1" ht="12.75"/>
    <row r="2786" s="170" customFormat="1" ht="12.75"/>
    <row r="2787" s="170" customFormat="1" ht="12.75"/>
    <row r="2788" s="170" customFormat="1" ht="12.75"/>
    <row r="2789" s="170" customFormat="1" ht="12.75"/>
    <row r="2790" s="170" customFormat="1" ht="12.75"/>
    <row r="2791" s="170" customFormat="1" ht="12.75"/>
    <row r="2792" s="170" customFormat="1" ht="12.75"/>
    <row r="2793" s="170" customFormat="1" ht="12.75"/>
    <row r="2794" s="170" customFormat="1" ht="12.75"/>
    <row r="2795" s="170" customFormat="1" ht="12.75"/>
    <row r="2796" s="170" customFormat="1" ht="12.75"/>
    <row r="2797" s="170" customFormat="1" ht="12.75"/>
    <row r="2798" s="170" customFormat="1" ht="12.75"/>
    <row r="2799" s="170" customFormat="1" ht="12.75"/>
    <row r="2800" s="170" customFormat="1" ht="12.75"/>
    <row r="2801" s="170" customFormat="1" ht="12.75"/>
    <row r="2802" s="170" customFormat="1" ht="12.75"/>
    <row r="2803" s="170" customFormat="1" ht="12.75"/>
    <row r="2804" s="170" customFormat="1" ht="12.75"/>
    <row r="2805" s="170" customFormat="1" ht="12.75"/>
    <row r="2806" s="170" customFormat="1" ht="12.75"/>
    <row r="2807" s="170" customFormat="1" ht="12.75"/>
    <row r="2808" s="170" customFormat="1" ht="12.75"/>
    <row r="2809" s="170" customFormat="1" ht="12.75"/>
    <row r="2810" s="170" customFormat="1" ht="12.75"/>
    <row r="2811" s="170" customFormat="1" ht="12.75"/>
    <row r="2812" s="170" customFormat="1" ht="12.75"/>
    <row r="2813" s="170" customFormat="1" ht="12.75"/>
    <row r="2814" s="170" customFormat="1" ht="12.75"/>
    <row r="2815" s="170" customFormat="1" ht="12.75"/>
    <row r="2816" s="170" customFormat="1" ht="12.75"/>
    <row r="2817" s="170" customFormat="1" ht="12.75"/>
    <row r="2818" s="170" customFormat="1" ht="12.75"/>
    <row r="2819" s="170" customFormat="1" ht="12.75"/>
    <row r="2820" s="170" customFormat="1" ht="12.75"/>
    <row r="2821" s="170" customFormat="1" ht="12.75"/>
    <row r="2822" s="170" customFormat="1" ht="12.75"/>
    <row r="2823" s="170" customFormat="1" ht="12.75"/>
    <row r="2824" s="170" customFormat="1" ht="12.75"/>
    <row r="2825" s="170" customFormat="1" ht="12.75"/>
    <row r="2826" s="170" customFormat="1" ht="12.75"/>
    <row r="2827" s="170" customFormat="1" ht="12.75"/>
    <row r="2828" s="170" customFormat="1" ht="12.75"/>
    <row r="2829" s="170" customFormat="1" ht="12.75"/>
    <row r="2830" s="170" customFormat="1" ht="12.75"/>
    <row r="2831" s="170" customFormat="1" ht="12.75"/>
    <row r="2832" s="170" customFormat="1" ht="12.75"/>
    <row r="2833" s="170" customFormat="1" ht="12.75"/>
    <row r="2834" s="170" customFormat="1" ht="12.75"/>
    <row r="2835" s="170" customFormat="1" ht="12.75"/>
    <row r="2836" s="170" customFormat="1" ht="12.75"/>
    <row r="2837" s="170" customFormat="1" ht="12.75"/>
    <row r="2838" s="170" customFormat="1" ht="12.75"/>
    <row r="2839" s="170" customFormat="1" ht="12.75"/>
    <row r="2840" s="170" customFormat="1" ht="12.75"/>
    <row r="2841" s="170" customFormat="1" ht="12.75"/>
    <row r="2842" s="170" customFormat="1" ht="12.75"/>
    <row r="2843" s="170" customFormat="1" ht="12.75"/>
    <row r="2844" s="170" customFormat="1" ht="12.75"/>
    <row r="2845" s="170" customFormat="1" ht="12.75"/>
    <row r="2846" s="170" customFormat="1" ht="12.75"/>
    <row r="2847" s="170" customFormat="1" ht="12.75"/>
    <row r="2848" s="170" customFormat="1" ht="12.75"/>
    <row r="2849" s="170" customFormat="1" ht="12.75"/>
    <row r="2850" s="170" customFormat="1" ht="12.75"/>
    <row r="2851" s="170" customFormat="1" ht="12.75"/>
    <row r="2852" s="170" customFormat="1" ht="12.75"/>
    <row r="2853" s="170" customFormat="1" ht="12.75"/>
    <row r="2854" s="170" customFormat="1" ht="12.75"/>
    <row r="2855" s="170" customFormat="1" ht="12.75"/>
    <row r="2856" s="170" customFormat="1" ht="12.75"/>
    <row r="2857" s="170" customFormat="1" ht="12.75"/>
    <row r="2858" s="170" customFormat="1" ht="12.75"/>
    <row r="2859" s="170" customFormat="1" ht="12.75"/>
    <row r="2860" s="170" customFormat="1" ht="12.75"/>
    <row r="2861" s="170" customFormat="1" ht="12.75"/>
    <row r="2862" s="170" customFormat="1" ht="12.75"/>
    <row r="2863" s="170" customFormat="1" ht="12.75"/>
    <row r="2864" s="170" customFormat="1" ht="12.75"/>
    <row r="2865" s="170" customFormat="1" ht="12.75"/>
    <row r="2866" s="170" customFormat="1" ht="12.75"/>
    <row r="2867" s="170" customFormat="1" ht="12.75"/>
    <row r="2868" s="170" customFormat="1" ht="12.75"/>
    <row r="2869" s="170" customFormat="1" ht="12.75"/>
    <row r="2870" s="170" customFormat="1" ht="12.75"/>
    <row r="2871" s="170" customFormat="1" ht="12.75"/>
    <row r="2872" s="170" customFormat="1" ht="12.75"/>
    <row r="2873" s="170" customFormat="1" ht="12.75"/>
    <row r="2874" s="170" customFormat="1" ht="12.75"/>
    <row r="2875" s="170" customFormat="1" ht="12.75"/>
    <row r="2876" s="170" customFormat="1" ht="12.75"/>
    <row r="2877" s="170" customFormat="1" ht="12.75"/>
    <row r="2878" s="170" customFormat="1" ht="12.75"/>
    <row r="2879" s="170" customFormat="1" ht="12.75"/>
    <row r="2880" s="170" customFormat="1" ht="12.75"/>
    <row r="2881" s="170" customFormat="1" ht="12.75"/>
    <row r="2882" s="170" customFormat="1" ht="12.75"/>
    <row r="2883" s="170" customFormat="1" ht="12.75"/>
    <row r="2884" s="170" customFormat="1" ht="12.75"/>
    <row r="2885" s="170" customFormat="1" ht="12.75"/>
    <row r="2886" s="170" customFormat="1" ht="12.75"/>
    <row r="2887" s="170" customFormat="1" ht="12.75"/>
    <row r="2888" s="170" customFormat="1" ht="12.75"/>
    <row r="2889" s="170" customFormat="1" ht="12.75"/>
    <row r="2890" s="170" customFormat="1" ht="12.75"/>
    <row r="2891" s="170" customFormat="1" ht="12.75"/>
    <row r="2892" s="170" customFormat="1" ht="12.75"/>
    <row r="2893" s="170" customFormat="1" ht="12.75"/>
    <row r="2894" s="170" customFormat="1" ht="12.75"/>
    <row r="2895" s="170" customFormat="1" ht="12.75"/>
    <row r="2896" s="170" customFormat="1" ht="12.75"/>
    <row r="2897" s="170" customFormat="1" ht="12.75"/>
    <row r="2898" s="170" customFormat="1" ht="12.75"/>
    <row r="2899" s="170" customFormat="1" ht="12.75"/>
    <row r="2900" s="170" customFormat="1" ht="12.75"/>
    <row r="2901" s="170" customFormat="1" ht="12.75"/>
    <row r="2902" s="170" customFormat="1" ht="12.75"/>
    <row r="2903" s="170" customFormat="1" ht="12.75"/>
    <row r="2904" s="170" customFormat="1" ht="12.75"/>
    <row r="2905" s="170" customFormat="1" ht="12.75"/>
    <row r="2906" s="170" customFormat="1" ht="12.75"/>
    <row r="2907" s="170" customFormat="1" ht="12.75"/>
    <row r="2908" s="170" customFormat="1" ht="12.75"/>
    <row r="2909" s="170" customFormat="1" ht="12.75"/>
    <row r="2910" s="170" customFormat="1" ht="12.75"/>
    <row r="2911" s="170" customFormat="1" ht="12.75"/>
    <row r="2912" s="170" customFormat="1" ht="12.75"/>
    <row r="2913" s="170" customFormat="1" ht="12.75"/>
    <row r="2914" s="170" customFormat="1" ht="12.75"/>
    <row r="2915" s="170" customFormat="1" ht="12.75"/>
    <row r="2916" s="170" customFormat="1" ht="12.75"/>
    <row r="2917" s="170" customFormat="1" ht="12.75"/>
    <row r="2918" s="170" customFormat="1" ht="12.75"/>
    <row r="2919" s="170" customFormat="1" ht="12.75"/>
    <row r="2920" s="170" customFormat="1" ht="12.75"/>
    <row r="2921" s="170" customFormat="1" ht="12.75"/>
    <row r="2922" s="170" customFormat="1" ht="12.75"/>
    <row r="2923" s="170" customFormat="1" ht="12.75"/>
    <row r="2924" s="170" customFormat="1" ht="12.75"/>
    <row r="2925" s="170" customFormat="1" ht="12.75"/>
    <row r="2926" s="170" customFormat="1" ht="12.75"/>
    <row r="2927" s="170" customFormat="1" ht="12.75"/>
    <row r="2928" s="170" customFormat="1" ht="12.75"/>
    <row r="2929" s="170" customFormat="1" ht="12.75"/>
    <row r="2930" s="170" customFormat="1" ht="12.75"/>
    <row r="2931" s="170" customFormat="1" ht="12.75"/>
    <row r="2932" s="170" customFormat="1" ht="12.75"/>
    <row r="2933" s="170" customFormat="1" ht="12.75"/>
    <row r="2934" s="170" customFormat="1" ht="12.75"/>
    <row r="2935" s="170" customFormat="1" ht="12.75"/>
    <row r="2936" s="170" customFormat="1" ht="12.75"/>
    <row r="2937" s="170" customFormat="1" ht="12.75"/>
    <row r="2938" s="170" customFormat="1" ht="12.75"/>
    <row r="2939" s="170" customFormat="1" ht="12.75"/>
    <row r="2940" s="170" customFormat="1" ht="12.75"/>
    <row r="2941" s="170" customFormat="1" ht="12.75"/>
    <row r="2942" s="170" customFormat="1" ht="12.75"/>
    <row r="2943" s="170" customFormat="1" ht="12.75"/>
    <row r="2944" s="170" customFormat="1" ht="12.75"/>
    <row r="2945" s="170" customFormat="1" ht="12.75"/>
    <row r="2946" s="170" customFormat="1" ht="12.75"/>
    <row r="2947" s="170" customFormat="1" ht="12.75"/>
    <row r="2948" s="170" customFormat="1" ht="12.75"/>
    <row r="2949" s="170" customFormat="1" ht="12.75"/>
    <row r="2950" s="170" customFormat="1" ht="12.75"/>
    <row r="2951" s="170" customFormat="1" ht="12.75"/>
    <row r="2952" s="170" customFormat="1" ht="12.75"/>
    <row r="2953" s="170" customFormat="1" ht="12.75"/>
    <row r="2954" s="170" customFormat="1" ht="12.75"/>
    <row r="2955" s="170" customFormat="1" ht="12.75"/>
    <row r="2956" s="170" customFormat="1" ht="12.75"/>
    <row r="2957" s="170" customFormat="1" ht="12.75"/>
    <row r="2958" s="170" customFormat="1" ht="12.75"/>
    <row r="2959" s="170" customFormat="1" ht="12.75"/>
    <row r="2960" s="170" customFormat="1" ht="12.75"/>
    <row r="2961" s="170" customFormat="1" ht="12.75"/>
    <row r="2962" s="170" customFormat="1" ht="12.75"/>
    <row r="2963" s="170" customFormat="1" ht="12.75"/>
    <row r="2964" s="170" customFormat="1" ht="12.75"/>
    <row r="2965" s="170" customFormat="1" ht="12.75"/>
    <row r="2966" s="170" customFormat="1" ht="12.75"/>
    <row r="2967" s="170" customFormat="1" ht="12.75"/>
    <row r="2968" s="170" customFormat="1" ht="12.75"/>
    <row r="2969" s="170" customFormat="1" ht="12.75"/>
    <row r="2970" s="170" customFormat="1" ht="12.75"/>
    <row r="2971" s="170" customFormat="1" ht="12.75"/>
    <row r="2972" s="170" customFormat="1" ht="12.75"/>
    <row r="2973" s="170" customFormat="1" ht="12.75"/>
    <row r="2974" s="170" customFormat="1" ht="12.75"/>
    <row r="2975" s="170" customFormat="1" ht="12.75"/>
    <row r="2976" s="170" customFormat="1" ht="12.75"/>
    <row r="2977" s="170" customFormat="1" ht="12.75"/>
    <row r="2978" s="170" customFormat="1" ht="12.75"/>
    <row r="2979" s="170" customFormat="1" ht="12.75"/>
    <row r="2980" s="170" customFormat="1" ht="12.75"/>
    <row r="2981" s="170" customFormat="1" ht="12.75"/>
    <row r="2982" s="170" customFormat="1" ht="12.75"/>
    <row r="2983" s="170" customFormat="1" ht="12.75"/>
    <row r="2984" s="170" customFormat="1" ht="12.75"/>
    <row r="2985" s="170" customFormat="1" ht="12.75"/>
    <row r="2986" s="170" customFormat="1" ht="12.75"/>
    <row r="2987" s="170" customFormat="1" ht="12.75"/>
    <row r="2988" s="170" customFormat="1" ht="12.75"/>
    <row r="2989" s="170" customFormat="1" ht="12.75"/>
    <row r="2990" s="170" customFormat="1" ht="12.75"/>
    <row r="2991" s="170" customFormat="1" ht="12.75"/>
    <row r="2992" s="170" customFormat="1" ht="12.75"/>
    <row r="2993" s="170" customFormat="1" ht="12.75"/>
    <row r="2994" s="170" customFormat="1" ht="12.75"/>
    <row r="2995" s="170" customFormat="1" ht="12.75"/>
    <row r="2996" s="170" customFormat="1" ht="12.75"/>
    <row r="2997" s="170" customFormat="1" ht="12.75"/>
    <row r="2998" s="170" customFormat="1" ht="12.75"/>
    <row r="2999" s="170" customFormat="1" ht="12.75"/>
    <row r="3000" s="170" customFormat="1" ht="12.75"/>
    <row r="3001" s="170" customFormat="1" ht="12.75"/>
    <row r="3002" s="170" customFormat="1" ht="12.75"/>
    <row r="3003" s="170" customFormat="1" ht="12.75"/>
    <row r="3004" s="170" customFormat="1" ht="12.75"/>
    <row r="3005" s="170" customFormat="1" ht="12.75"/>
    <row r="3006" s="170" customFormat="1" ht="12.75"/>
    <row r="3007" s="170" customFormat="1" ht="12.75"/>
    <row r="3008" s="170" customFormat="1" ht="12.75"/>
    <row r="3009" s="170" customFormat="1" ht="12.75"/>
    <row r="3010" s="170" customFormat="1" ht="12.75"/>
    <row r="3011" s="170" customFormat="1" ht="12.75"/>
    <row r="3012" s="170" customFormat="1" ht="12.75"/>
    <row r="3013" s="170" customFormat="1" ht="12.75"/>
    <row r="3014" s="170" customFormat="1" ht="12.75"/>
    <row r="3015" s="170" customFormat="1" ht="12.75"/>
    <row r="3016" s="170" customFormat="1" ht="12.75"/>
    <row r="3017" s="170" customFormat="1" ht="12.75"/>
    <row r="3018" s="170" customFormat="1" ht="12.75"/>
    <row r="3019" s="170" customFormat="1" ht="12.75"/>
    <row r="3020" s="170" customFormat="1" ht="12.75"/>
    <row r="3021" s="170" customFormat="1" ht="12.75"/>
    <row r="3022" s="170" customFormat="1" ht="12.75"/>
    <row r="3023" s="170" customFormat="1" ht="12.75"/>
    <row r="3024" s="170" customFormat="1" ht="12.75"/>
    <row r="3025" s="170" customFormat="1" ht="12.75"/>
    <row r="3026" s="170" customFormat="1" ht="12.75"/>
    <row r="3027" s="170" customFormat="1" ht="12.75"/>
    <row r="3028" s="170" customFormat="1" ht="12.75"/>
    <row r="3029" s="170" customFormat="1" ht="12.75"/>
    <row r="3030" s="170" customFormat="1" ht="12.75"/>
    <row r="3031" s="170" customFormat="1" ht="12.75"/>
    <row r="3032" s="170" customFormat="1" ht="12.75"/>
    <row r="3033" s="170" customFormat="1" ht="12.75"/>
    <row r="3034" s="170" customFormat="1" ht="12.75"/>
    <row r="3035" s="170" customFormat="1" ht="12.75"/>
    <row r="3036" s="170" customFormat="1" ht="12.75"/>
    <row r="3037" s="170" customFormat="1" ht="12.75"/>
    <row r="3038" s="170" customFormat="1" ht="12.75"/>
    <row r="3039" s="170" customFormat="1" ht="12.75"/>
    <row r="3040" s="170" customFormat="1" ht="12.75"/>
    <row r="3041" s="170" customFormat="1" ht="12.75"/>
    <row r="3042" s="170" customFormat="1" ht="12.75"/>
    <row r="3043" s="170" customFormat="1" ht="12.75"/>
    <row r="3044" s="170" customFormat="1" ht="12.75"/>
    <row r="3045" s="170" customFormat="1" ht="12.75"/>
    <row r="3046" s="170" customFormat="1" ht="12.75"/>
    <row r="3047" s="170" customFormat="1" ht="12.75"/>
    <row r="3048" s="170" customFormat="1" ht="12.75"/>
    <row r="3049" s="170" customFormat="1" ht="12.75"/>
    <row r="3050" s="170" customFormat="1" ht="12.75"/>
    <row r="3051" s="170" customFormat="1" ht="12.75"/>
    <row r="3052" s="170" customFormat="1" ht="12.75"/>
    <row r="3053" s="170" customFormat="1" ht="12.75"/>
    <row r="3054" s="170" customFormat="1" ht="12.75"/>
    <row r="3055" s="170" customFormat="1" ht="12.75"/>
    <row r="3056" s="170" customFormat="1" ht="12.75"/>
    <row r="3057" s="170" customFormat="1" ht="12.75"/>
    <row r="3058" s="170" customFormat="1" ht="12.75"/>
    <row r="3059" s="170" customFormat="1" ht="12.75"/>
    <row r="3060" s="170" customFormat="1" ht="12.75"/>
    <row r="3061" s="170" customFormat="1" ht="12.75"/>
    <row r="3062" s="170" customFormat="1" ht="12.75"/>
    <row r="3063" s="170" customFormat="1" ht="12.75"/>
    <row r="3064" s="170" customFormat="1" ht="12.75"/>
    <row r="3065" s="170" customFormat="1" ht="12.75"/>
    <row r="3066" s="170" customFormat="1" ht="12.75"/>
    <row r="3067" s="170" customFormat="1" ht="12.75"/>
    <row r="3068" s="170" customFormat="1" ht="12.75"/>
    <row r="3069" s="170" customFormat="1" ht="12.75"/>
    <row r="3070" s="170" customFormat="1" ht="12.75"/>
    <row r="3071" s="170" customFormat="1" ht="12.75"/>
    <row r="3072" s="170" customFormat="1" ht="12.75"/>
    <row r="3073" s="170" customFormat="1" ht="12.75"/>
    <row r="3074" s="170" customFormat="1" ht="12.75"/>
    <row r="3075" s="170" customFormat="1" ht="12.75"/>
    <row r="3076" s="170" customFormat="1" ht="12.75"/>
    <row r="3077" s="170" customFormat="1" ht="12.75"/>
    <row r="3078" s="170" customFormat="1" ht="12.75"/>
    <row r="3079" s="170" customFormat="1" ht="12.75"/>
    <row r="3080" s="170" customFormat="1" ht="12.75"/>
    <row r="3081" s="170" customFormat="1" ht="12.75"/>
    <row r="3082" s="170" customFormat="1" ht="12.75"/>
    <row r="3083" s="170" customFormat="1" ht="12.75"/>
    <row r="3084" s="170" customFormat="1" ht="12.75"/>
    <row r="3085" s="170" customFormat="1" ht="12.75"/>
    <row r="3086" s="170" customFormat="1" ht="12.75"/>
    <row r="3087" s="170" customFormat="1" ht="12.75"/>
    <row r="3088" s="170" customFormat="1" ht="12.75"/>
    <row r="3089" s="170" customFormat="1" ht="12.75"/>
    <row r="3090" s="170" customFormat="1" ht="12.75"/>
    <row r="3091" s="170" customFormat="1" ht="12.75"/>
    <row r="3092" s="170" customFormat="1" ht="12.75"/>
    <row r="3093" s="170" customFormat="1" ht="12.75"/>
    <row r="3094" s="170" customFormat="1" ht="12.75"/>
    <row r="3095" s="170" customFormat="1" ht="12.75"/>
    <row r="3096" s="170" customFormat="1" ht="12.75"/>
    <row r="3097" s="170" customFormat="1" ht="12.75"/>
    <row r="3098" s="170" customFormat="1" ht="12.75"/>
    <row r="3099" s="170" customFormat="1" ht="12.75"/>
    <row r="3100" s="170" customFormat="1" ht="12.75"/>
    <row r="3101" s="170" customFormat="1" ht="12.75"/>
    <row r="3102" s="170" customFormat="1" ht="12.75"/>
    <row r="3103" s="170" customFormat="1" ht="12.75"/>
    <row r="3104" s="170" customFormat="1" ht="12.75"/>
    <row r="3105" s="170" customFormat="1" ht="12.75"/>
    <row r="3106" s="170" customFormat="1" ht="12.75"/>
    <row r="3107" s="170" customFormat="1" ht="12.75"/>
    <row r="3108" s="170" customFormat="1" ht="12.75"/>
    <row r="3109" s="170" customFormat="1" ht="12.75"/>
    <row r="3110" s="170" customFormat="1" ht="12.75"/>
    <row r="3111" s="170" customFormat="1" ht="12.75"/>
    <row r="3112" s="170" customFormat="1" ht="12.75"/>
    <row r="3113" s="170" customFormat="1" ht="12.75"/>
    <row r="3114" s="170" customFormat="1" ht="12.75"/>
    <row r="3115" s="170" customFormat="1" ht="12.75"/>
    <row r="3116" s="170" customFormat="1" ht="12.75"/>
    <row r="3117" s="170" customFormat="1" ht="12.75"/>
    <row r="3118" s="170" customFormat="1" ht="12.75"/>
    <row r="3119" s="170" customFormat="1" ht="12.75"/>
    <row r="3120" s="170" customFormat="1" ht="12.75"/>
    <row r="3121" s="170" customFormat="1" ht="12.75"/>
    <row r="3122" s="170" customFormat="1" ht="12.75"/>
    <row r="3123" s="170" customFormat="1" ht="12.75"/>
    <row r="3124" s="170" customFormat="1" ht="12.75"/>
    <row r="3125" s="170" customFormat="1" ht="12.75"/>
    <row r="3126" s="170" customFormat="1" ht="12.75"/>
    <row r="3127" s="170" customFormat="1" ht="12.75"/>
    <row r="3128" s="170" customFormat="1" ht="12.75"/>
    <row r="3129" s="170" customFormat="1" ht="12.75"/>
    <row r="3130" s="170" customFormat="1" ht="12.75"/>
    <row r="3131" s="170" customFormat="1" ht="12.75"/>
    <row r="3132" s="170" customFormat="1" ht="12.75"/>
    <row r="3133" s="170" customFormat="1" ht="12.75"/>
    <row r="3134" s="170" customFormat="1" ht="12.75"/>
    <row r="3135" s="170" customFormat="1" ht="12.75"/>
    <row r="3136" s="170" customFormat="1" ht="12.75"/>
    <row r="3137" s="170" customFormat="1" ht="12.75"/>
    <row r="3138" s="170" customFormat="1" ht="12.75"/>
    <row r="3139" s="170" customFormat="1" ht="12.75"/>
    <row r="3140" s="170" customFormat="1" ht="12.75"/>
    <row r="3141" s="170" customFormat="1" ht="12.75"/>
    <row r="3142" s="170" customFormat="1" ht="12.75"/>
    <row r="3143" s="170" customFormat="1" ht="12.75"/>
    <row r="3144" s="170" customFormat="1" ht="12.75"/>
    <row r="3145" s="170" customFormat="1" ht="12.75"/>
    <row r="3146" s="170" customFormat="1" ht="12.75"/>
    <row r="3147" s="170" customFormat="1" ht="12.75"/>
    <row r="3148" s="170" customFormat="1" ht="12.75"/>
    <row r="3149" s="170" customFormat="1" ht="12.75"/>
    <row r="3150" s="170" customFormat="1" ht="12.75"/>
    <row r="3151" s="170" customFormat="1" ht="12.75"/>
    <row r="3152" s="170" customFormat="1" ht="12.75"/>
    <row r="3153" s="170" customFormat="1" ht="12.75"/>
    <row r="3154" s="170" customFormat="1" ht="12.75"/>
    <row r="3155" s="170" customFormat="1" ht="12.75"/>
    <row r="3156" s="170" customFormat="1" ht="12.75"/>
    <row r="3157" s="170" customFormat="1" ht="12.75"/>
    <row r="3158" s="170" customFormat="1" ht="12.75"/>
    <row r="3159" s="170" customFormat="1" ht="12.75"/>
    <row r="3160" s="170" customFormat="1" ht="12.75"/>
    <row r="3161" s="170" customFormat="1" ht="12.75"/>
    <row r="3162" s="170" customFormat="1" ht="12.75"/>
    <row r="3163" s="170" customFormat="1" ht="12.75"/>
    <row r="3164" s="170" customFormat="1" ht="12.75"/>
    <row r="3165" s="170" customFormat="1" ht="12.75"/>
    <row r="3166" s="170" customFormat="1" ht="12.75"/>
    <row r="3167" s="170" customFormat="1" ht="12.75"/>
    <row r="3168" s="170" customFormat="1" ht="12.75"/>
    <row r="3169" s="170" customFormat="1" ht="12.75"/>
    <row r="3170" s="170" customFormat="1" ht="12.75"/>
    <row r="3171" s="170" customFormat="1" ht="12.75"/>
    <row r="3172" s="170" customFormat="1" ht="12.75"/>
    <row r="3173" s="170" customFormat="1" ht="12.75"/>
    <row r="3174" s="170" customFormat="1" ht="12.75"/>
    <row r="3175" s="170" customFormat="1" ht="12.75"/>
    <row r="3176" s="170" customFormat="1" ht="12.75"/>
    <row r="3177" s="170" customFormat="1" ht="12.75"/>
    <row r="3178" s="170" customFormat="1" ht="12.75"/>
    <row r="3179" s="170" customFormat="1" ht="12.75"/>
    <row r="3180" s="170" customFormat="1" ht="12.75"/>
    <row r="3181" s="170" customFormat="1" ht="12.75"/>
    <row r="3182" s="170" customFormat="1" ht="12.75"/>
    <row r="3183" s="170" customFormat="1" ht="12.75"/>
    <row r="3184" s="170" customFormat="1" ht="12.75"/>
    <row r="3185" s="170" customFormat="1" ht="12.75"/>
    <row r="3186" s="170" customFormat="1" ht="12.75"/>
    <row r="3187" s="170" customFormat="1" ht="12.75"/>
    <row r="3188" s="170" customFormat="1" ht="12.75"/>
    <row r="3189" s="170" customFormat="1" ht="12.75"/>
    <row r="3190" s="170" customFormat="1" ht="12.75"/>
    <row r="3191" s="170" customFormat="1" ht="12.75"/>
    <row r="3192" s="170" customFormat="1" ht="12.75"/>
    <row r="3193" s="170" customFormat="1" ht="12.75"/>
    <row r="3194" s="170" customFormat="1" ht="12.75"/>
    <row r="3195" s="170" customFormat="1" ht="12.75"/>
    <row r="3196" s="170" customFormat="1" ht="12.75"/>
    <row r="3197" s="170" customFormat="1" ht="12.75"/>
    <row r="3198" s="170" customFormat="1" ht="12.75"/>
    <row r="3199" s="170" customFormat="1" ht="12.75"/>
    <row r="3200" s="170" customFormat="1" ht="12.75"/>
    <row r="3201" s="170" customFormat="1" ht="12.75"/>
    <row r="3202" s="170" customFormat="1" ht="12.75"/>
    <row r="3203" s="170" customFormat="1" ht="12.75"/>
    <row r="3204" s="170" customFormat="1" ht="12.75"/>
    <row r="3205" s="170" customFormat="1" ht="12.75"/>
    <row r="3206" s="170" customFormat="1" ht="12.75"/>
    <row r="3207" s="170" customFormat="1" ht="12.75"/>
    <row r="3208" s="170" customFormat="1" ht="12.75"/>
    <row r="3209" s="170" customFormat="1" ht="12.75"/>
    <row r="3210" s="170" customFormat="1" ht="12.75"/>
    <row r="3211" s="170" customFormat="1" ht="12.75"/>
    <row r="3212" s="170" customFormat="1" ht="12.75"/>
    <row r="3213" s="170" customFormat="1" ht="12.75"/>
    <row r="3214" s="170" customFormat="1" ht="12.75"/>
    <row r="3215" s="170" customFormat="1" ht="12.75"/>
    <row r="3216" s="170" customFormat="1" ht="12.75"/>
    <row r="3217" s="170" customFormat="1" ht="12.75"/>
    <row r="3218" s="170" customFormat="1" ht="12.75"/>
    <row r="3219" s="170" customFormat="1" ht="12.75"/>
    <row r="3220" s="170" customFormat="1" ht="12.75"/>
    <row r="3221" s="170" customFormat="1" ht="12.75"/>
    <row r="3222" s="170" customFormat="1" ht="12.75"/>
    <row r="3223" s="170" customFormat="1" ht="12.75"/>
    <row r="3224" s="170" customFormat="1" ht="12.75"/>
    <row r="3225" s="170" customFormat="1" ht="12.75"/>
    <row r="3226" s="170" customFormat="1" ht="12.75"/>
    <row r="3227" s="170" customFormat="1" ht="12.75"/>
    <row r="3228" s="170" customFormat="1" ht="12.75"/>
    <row r="3229" s="170" customFormat="1" ht="12.75"/>
    <row r="3230" s="170" customFormat="1" ht="12.75"/>
    <row r="3231" s="170" customFormat="1" ht="12.75"/>
    <row r="3232" s="170" customFormat="1" ht="12.75"/>
    <row r="3233" s="170" customFormat="1" ht="12.75"/>
    <row r="3234" s="170" customFormat="1" ht="12.75"/>
    <row r="3235" s="170" customFormat="1" ht="12.75"/>
    <row r="3236" s="170" customFormat="1" ht="12.75"/>
    <row r="3237" s="170" customFormat="1" ht="12.75"/>
    <row r="3238" s="170" customFormat="1" ht="12.75"/>
    <row r="3239" s="170" customFormat="1" ht="12.75"/>
    <row r="3240" s="170" customFormat="1" ht="12.75"/>
    <row r="3241" s="170" customFormat="1" ht="12.75"/>
    <row r="3242" s="170" customFormat="1" ht="12.75"/>
    <row r="3243" s="170" customFormat="1" ht="12.75"/>
    <row r="3244" s="170" customFormat="1" ht="12.75"/>
    <row r="3245" s="170" customFormat="1" ht="12.75"/>
    <row r="3246" s="170" customFormat="1" ht="12.75"/>
    <row r="3247" s="170" customFormat="1" ht="12.75"/>
    <row r="3248" s="170" customFormat="1" ht="12.75"/>
    <row r="3249" s="170" customFormat="1" ht="12.75"/>
    <row r="3250" s="170" customFormat="1" ht="12.75"/>
    <row r="3251" s="170" customFormat="1" ht="12.75"/>
    <row r="3252" s="170" customFormat="1" ht="12.75"/>
    <row r="3253" s="170" customFormat="1" ht="12.75"/>
    <row r="3254" s="170" customFormat="1" ht="12.75"/>
    <row r="3255" s="170" customFormat="1" ht="12.75"/>
    <row r="3256" s="170" customFormat="1" ht="12.75"/>
    <row r="3257" s="170" customFormat="1" ht="12.75"/>
    <row r="3258" s="170" customFormat="1" ht="12.75"/>
    <row r="3259" s="170" customFormat="1" ht="12.75"/>
    <row r="3260" s="170" customFormat="1" ht="12.75"/>
    <row r="3261" s="170" customFormat="1" ht="12.75"/>
    <row r="3262" s="170" customFormat="1" ht="12.75"/>
    <row r="3263" s="170" customFormat="1" ht="12.75"/>
    <row r="3264" s="170" customFormat="1" ht="12.75"/>
    <row r="3265" s="170" customFormat="1" ht="12.75"/>
    <row r="3266" s="170" customFormat="1" ht="12.75"/>
    <row r="3267" s="170" customFormat="1" ht="12.75"/>
    <row r="3268" s="170" customFormat="1" ht="12.75"/>
    <row r="3269" s="170" customFormat="1" ht="12.75"/>
    <row r="3270" s="170" customFormat="1" ht="12.75"/>
    <row r="3271" s="170" customFormat="1" ht="12.75"/>
    <row r="3272" s="170" customFormat="1" ht="12.75"/>
    <row r="3273" s="170" customFormat="1" ht="12.75"/>
    <row r="3274" s="170" customFormat="1" ht="12.75"/>
    <row r="3275" s="170" customFormat="1" ht="12.75"/>
    <row r="3276" s="170" customFormat="1" ht="12.75"/>
    <row r="3277" s="170" customFormat="1" ht="12.75"/>
    <row r="3278" s="170" customFormat="1" ht="12.75"/>
    <row r="3279" s="170" customFormat="1" ht="12.75"/>
    <row r="3280" s="170" customFormat="1" ht="12.75"/>
    <row r="3281" s="170" customFormat="1" ht="12.75"/>
    <row r="3282" s="170" customFormat="1" ht="12.75"/>
    <row r="3283" s="170" customFormat="1" ht="12.75"/>
    <row r="3284" s="170" customFormat="1" ht="12.75"/>
    <row r="3285" s="170" customFormat="1" ht="12.75"/>
    <row r="3286" s="170" customFormat="1" ht="12.75"/>
    <row r="3287" s="170" customFormat="1" ht="12.75"/>
    <row r="3288" s="170" customFormat="1" ht="12.75"/>
    <row r="3289" s="170" customFormat="1" ht="12.75"/>
    <row r="3290" s="170" customFormat="1" ht="12.75"/>
    <row r="3291" s="170" customFormat="1" ht="12.75"/>
    <row r="3292" s="170" customFormat="1" ht="12.75"/>
    <row r="3293" s="170" customFormat="1" ht="12.75"/>
    <row r="3294" s="170" customFormat="1" ht="12.75"/>
    <row r="3295" s="170" customFormat="1" ht="12.75"/>
    <row r="3296" s="170" customFormat="1" ht="12.75"/>
    <row r="3297" s="170" customFormat="1" ht="12.75"/>
    <row r="3298" s="170" customFormat="1" ht="12.75"/>
    <row r="3299" s="170" customFormat="1" ht="12.75"/>
    <row r="3300" s="170" customFormat="1" ht="12.75"/>
    <row r="3301" s="170" customFormat="1" ht="12.75"/>
    <row r="3302" s="170" customFormat="1" ht="12.75"/>
    <row r="3303" s="170" customFormat="1" ht="12.75"/>
    <row r="3304" s="170" customFormat="1" ht="12.75"/>
    <row r="3305" s="170" customFormat="1" ht="12.75"/>
    <row r="3306" s="170" customFormat="1" ht="12.75"/>
    <row r="3307" s="170" customFormat="1" ht="12.75"/>
    <row r="3308" s="170" customFormat="1" ht="12.75"/>
    <row r="3309" s="170" customFormat="1" ht="12.75"/>
    <row r="3310" s="170" customFormat="1" ht="12.75"/>
    <row r="3311" s="170" customFormat="1" ht="12.75"/>
    <row r="3312" s="170" customFormat="1" ht="12.75"/>
    <row r="3313" s="170" customFormat="1" ht="12.75"/>
    <row r="3314" s="170" customFormat="1" ht="12.75"/>
    <row r="3315" s="170" customFormat="1" ht="12.75"/>
    <row r="3316" s="170" customFormat="1" ht="12.75"/>
    <row r="3317" s="170" customFormat="1" ht="12.75"/>
    <row r="3318" s="170" customFormat="1" ht="12.75"/>
    <row r="3319" s="170" customFormat="1" ht="12.75"/>
    <row r="3320" s="170" customFormat="1" ht="12.75"/>
    <row r="3321" s="170" customFormat="1" ht="12.75"/>
    <row r="3322" s="170" customFormat="1" ht="12.75"/>
    <row r="3323" s="170" customFormat="1" ht="12.75"/>
    <row r="3324" s="170" customFormat="1" ht="12.75"/>
    <row r="3325" s="170" customFormat="1" ht="12.75"/>
    <row r="3326" s="170" customFormat="1" ht="12.75"/>
    <row r="3327" s="170" customFormat="1" ht="12.75"/>
    <row r="3328" s="170" customFormat="1" ht="12.75"/>
    <row r="3329" s="170" customFormat="1" ht="12.75"/>
    <row r="3330" s="170" customFormat="1" ht="12.75"/>
    <row r="3331" s="170" customFormat="1" ht="12.75"/>
    <row r="3332" s="170" customFormat="1" ht="12.75"/>
    <row r="3333" s="170" customFormat="1" ht="12.75"/>
    <row r="3334" s="170" customFormat="1" ht="12.75"/>
    <row r="3335" s="170" customFormat="1" ht="12.75"/>
    <row r="3336" s="170" customFormat="1" ht="12.75"/>
    <row r="3337" s="170" customFormat="1" ht="12.75"/>
    <row r="3338" s="170" customFormat="1" ht="12.75"/>
    <row r="3339" s="170" customFormat="1" ht="12.75"/>
    <row r="3340" s="170" customFormat="1" ht="12.75"/>
    <row r="3341" s="170" customFormat="1" ht="12.75"/>
    <row r="3342" s="170" customFormat="1" ht="12.75"/>
    <row r="3343" s="170" customFormat="1" ht="12.75"/>
    <row r="3344" s="170" customFormat="1" ht="12.75"/>
    <row r="3345" s="170" customFormat="1" ht="12.75"/>
    <row r="3346" s="170" customFormat="1" ht="12.75"/>
    <row r="3347" s="170" customFormat="1" ht="12.75"/>
    <row r="3348" s="170" customFormat="1" ht="12.75"/>
    <row r="3349" s="170" customFormat="1" ht="12.75"/>
    <row r="3350" s="170" customFormat="1" ht="12.75"/>
    <row r="3351" s="170" customFormat="1" ht="12.75"/>
    <row r="3352" s="170" customFormat="1" ht="12.75"/>
    <row r="3353" s="170" customFormat="1" ht="12.75"/>
    <row r="3354" s="170" customFormat="1" ht="12.75"/>
    <row r="3355" s="170" customFormat="1" ht="12.75"/>
    <row r="3356" s="170" customFormat="1" ht="12.75"/>
    <row r="3357" s="170" customFormat="1" ht="12.75"/>
    <row r="3358" s="170" customFormat="1" ht="12.75"/>
    <row r="3359" s="170" customFormat="1" ht="12.75"/>
    <row r="3360" s="170" customFormat="1" ht="12.75"/>
    <row r="3361" s="170" customFormat="1" ht="12.75"/>
    <row r="3362" s="170" customFormat="1" ht="12.75"/>
    <row r="3363" s="170" customFormat="1" ht="12.75"/>
    <row r="3364" s="170" customFormat="1" ht="12.75"/>
    <row r="3365" s="170" customFormat="1" ht="12.75"/>
    <row r="3366" s="170" customFormat="1" ht="12.75"/>
    <row r="3367" s="170" customFormat="1" ht="12.75"/>
    <row r="3368" s="170" customFormat="1" ht="12.75"/>
    <row r="3369" s="170" customFormat="1" ht="12.75"/>
    <row r="3370" s="170" customFormat="1" ht="12.75"/>
    <row r="3371" s="170" customFormat="1" ht="12.75"/>
    <row r="3372" s="170" customFormat="1" ht="12.75"/>
    <row r="3373" s="170" customFormat="1" ht="12.75"/>
    <row r="3374" s="170" customFormat="1" ht="12.75"/>
    <row r="3375" s="170" customFormat="1" ht="12.75"/>
    <row r="3376" s="170" customFormat="1" ht="12.75"/>
    <row r="3377" s="170" customFormat="1" ht="12.75"/>
    <row r="3378" s="170" customFormat="1" ht="12.75"/>
    <row r="3379" s="170" customFormat="1" ht="12.75"/>
    <row r="3380" s="170" customFormat="1" ht="12.75"/>
    <row r="3381" s="170" customFormat="1" ht="12.75"/>
    <row r="3382" s="170" customFormat="1" ht="12.75"/>
    <row r="3383" s="170" customFormat="1" ht="12.75"/>
    <row r="3384" s="170" customFormat="1" ht="12.75"/>
    <row r="3385" s="170" customFormat="1" ht="12.75"/>
    <row r="3386" s="170" customFormat="1" ht="12.75"/>
    <row r="3387" s="170" customFormat="1" ht="12.75"/>
    <row r="3388" s="170" customFormat="1" ht="12.75"/>
    <row r="3389" s="170" customFormat="1" ht="12.75"/>
    <row r="3390" s="170" customFormat="1" ht="12.75"/>
    <row r="3391" s="170" customFormat="1" ht="12.75"/>
    <row r="3392" s="170" customFormat="1" ht="12.75"/>
    <row r="3393" s="170" customFormat="1" ht="12.75"/>
    <row r="3394" s="170" customFormat="1" ht="12.75"/>
    <row r="3395" s="170" customFormat="1" ht="12.75"/>
    <row r="3396" s="170" customFormat="1" ht="12.75"/>
  </sheetData>
  <sheetProtection password="EF65" sheet="1" objects="1" scenarios="1"/>
  <mergeCells count="49">
    <mergeCell ref="B1:I1"/>
    <mergeCell ref="B2:I2"/>
    <mergeCell ref="A3:I3"/>
    <mergeCell ref="A4:I4"/>
    <mergeCell ref="B5:I5"/>
    <mergeCell ref="A7:D7"/>
    <mergeCell ref="A8:D8"/>
    <mergeCell ref="H7:I7"/>
    <mergeCell ref="E7:G7"/>
    <mergeCell ref="A9:D9"/>
    <mergeCell ref="A10:D10"/>
    <mergeCell ref="A11:D11"/>
    <mergeCell ref="A12:D12"/>
    <mergeCell ref="A14:D14"/>
    <mergeCell ref="B15:I15"/>
    <mergeCell ref="B16:I16"/>
    <mergeCell ref="B17:I17"/>
    <mergeCell ref="E23:I23"/>
    <mergeCell ref="E26:I26"/>
    <mergeCell ref="A19:I19"/>
    <mergeCell ref="A20:I20"/>
    <mergeCell ref="E21:I21"/>
    <mergeCell ref="A22:I22"/>
    <mergeCell ref="A28:I28"/>
    <mergeCell ref="A30:I30"/>
    <mergeCell ref="E31:I31"/>
    <mergeCell ref="A32:I32"/>
    <mergeCell ref="E33:I33"/>
    <mergeCell ref="E36:I36"/>
    <mergeCell ref="A38:I38"/>
    <mergeCell ref="A39:I39"/>
    <mergeCell ref="B40:I40"/>
    <mergeCell ref="B41:I41"/>
    <mergeCell ref="A42:I42"/>
    <mergeCell ref="A43:I43"/>
    <mergeCell ref="B44:I44"/>
    <mergeCell ref="B45:I45"/>
    <mergeCell ref="B46:I46"/>
    <mergeCell ref="B47:I47"/>
    <mergeCell ref="A48:I48"/>
    <mergeCell ref="B49:I49"/>
    <mergeCell ref="B50:I50"/>
    <mergeCell ref="B51:I51"/>
    <mergeCell ref="B56:I56"/>
    <mergeCell ref="A57:I57"/>
    <mergeCell ref="B52:I52"/>
    <mergeCell ref="B53:I53"/>
    <mergeCell ref="B54:I54"/>
    <mergeCell ref="B55:I55"/>
  </mergeCells>
  <printOptions horizontalCentered="1" verticalCentered="1"/>
  <pageMargins left="0.1968503937007874" right="0.1968503937007874" top="0.3937007874015748" bottom="0.3937007874015748" header="0.5118110236220472" footer="0.5118110236220472"/>
  <pageSetup horizontalDpi="300" verticalDpi="300" orientation="portrait" paperSize="9" r:id="rId1"/>
</worksheet>
</file>

<file path=xl/worksheets/sheet18.xml><?xml version="1.0" encoding="utf-8"?>
<worksheet xmlns="http://schemas.openxmlformats.org/spreadsheetml/2006/main" xmlns:r="http://schemas.openxmlformats.org/officeDocument/2006/relationships">
  <dimension ref="A1:F95"/>
  <sheetViews>
    <sheetView workbookViewId="0" topLeftCell="A1">
      <selection activeCell="D23" sqref="D23"/>
    </sheetView>
  </sheetViews>
  <sheetFormatPr defaultColWidth="9.140625" defaultRowHeight="12.75"/>
  <cols>
    <col min="1" max="4" width="24.00390625" style="3" customWidth="1"/>
    <col min="5" max="5" width="11.421875" style="44" bestFit="1" customWidth="1"/>
    <col min="6" max="27" width="9.140625" style="44" customWidth="1"/>
    <col min="28" max="16384" width="9.140625" style="3" customWidth="1"/>
  </cols>
  <sheetData>
    <row r="1" spans="1:6" ht="18" customHeight="1">
      <c r="A1" s="921" t="s">
        <v>158</v>
      </c>
      <c r="B1" s="350"/>
      <c r="C1" s="350"/>
      <c r="D1" s="350"/>
      <c r="E1" s="46"/>
      <c r="F1" s="46"/>
    </row>
    <row r="2" spans="1:6" ht="18" customHeight="1">
      <c r="A2" s="922"/>
      <c r="B2" s="922"/>
      <c r="C2" s="922"/>
      <c r="D2" s="922"/>
      <c r="E2" s="46"/>
      <c r="F2" s="46"/>
    </row>
    <row r="3" spans="1:6" ht="18" customHeight="1">
      <c r="A3" s="4" t="s">
        <v>99</v>
      </c>
      <c r="B3" s="923" t="str">
        <f>+CONCATENATE(DAP1!B25," ",DAP1!J25)</f>
        <v> </v>
      </c>
      <c r="C3" s="924"/>
      <c r="D3" s="924"/>
      <c r="F3" s="46"/>
    </row>
    <row r="4" spans="1:6" ht="18" customHeight="1">
      <c r="A4" s="922"/>
      <c r="B4" s="355"/>
      <c r="C4" s="355"/>
      <c r="D4" s="355"/>
      <c r="F4" s="46"/>
    </row>
    <row r="5" spans="1:6" ht="18" customHeight="1">
      <c r="A5" s="4" t="s">
        <v>593</v>
      </c>
      <c r="B5" s="4">
        <f>+DAP3!C16</f>
        <v>0</v>
      </c>
      <c r="C5" s="922"/>
      <c r="D5" s="922"/>
      <c r="E5" s="46"/>
      <c r="F5" s="46"/>
    </row>
    <row r="6" spans="1:6" ht="18" customHeight="1" thickBot="1">
      <c r="A6" s="925"/>
      <c r="B6" s="403"/>
      <c r="C6" s="403"/>
      <c r="D6" s="403"/>
      <c r="E6" s="46"/>
      <c r="F6" s="46"/>
    </row>
    <row r="7" spans="1:6" ht="18" customHeight="1">
      <c r="A7" s="47" t="s">
        <v>594</v>
      </c>
      <c r="B7" s="48" t="s">
        <v>595</v>
      </c>
      <c r="C7" s="48" t="s">
        <v>596</v>
      </c>
      <c r="D7" s="49" t="s">
        <v>597</v>
      </c>
      <c r="E7" s="50"/>
      <c r="F7" s="46"/>
    </row>
    <row r="8" spans="1:6" ht="18" customHeight="1" thickBot="1">
      <c r="A8" s="51"/>
      <c r="B8" s="52" t="s">
        <v>598</v>
      </c>
      <c r="C8" s="52" t="s">
        <v>599</v>
      </c>
      <c r="D8" s="53" t="s">
        <v>599</v>
      </c>
      <c r="E8" s="46"/>
      <c r="F8" s="46"/>
    </row>
    <row r="9" spans="1:6" ht="18" customHeight="1">
      <c r="A9" s="54"/>
      <c r="B9" s="55"/>
      <c r="C9" s="55"/>
      <c r="D9" s="56"/>
      <c r="F9" s="46"/>
    </row>
    <row r="10" spans="1:6" ht="18" customHeight="1">
      <c r="A10" s="57">
        <v>38077</v>
      </c>
      <c r="B10" s="6">
        <f>+DAP3!C36</f>
        <v>0</v>
      </c>
      <c r="C10" s="6" t="s">
        <v>162</v>
      </c>
      <c r="D10" s="58" t="s">
        <v>162</v>
      </c>
      <c r="F10" s="46"/>
    </row>
    <row r="11" spans="1:6" ht="30.75" customHeight="1">
      <c r="A11" s="59" t="s">
        <v>600</v>
      </c>
      <c r="B11" s="6">
        <v>0</v>
      </c>
      <c r="C11" s="6" t="s">
        <v>162</v>
      </c>
      <c r="D11" s="58" t="s">
        <v>162</v>
      </c>
      <c r="F11" s="46"/>
    </row>
    <row r="12" spans="1:6" ht="30.75" customHeight="1">
      <c r="A12" s="59" t="s">
        <v>141</v>
      </c>
      <c r="B12" s="6">
        <v>0</v>
      </c>
      <c r="C12" s="6" t="s">
        <v>162</v>
      </c>
      <c r="D12" s="58" t="s">
        <v>162</v>
      </c>
      <c r="F12" s="46"/>
    </row>
    <row r="13" spans="1:6" ht="18" customHeight="1">
      <c r="A13" s="57">
        <f>8+A10</f>
        <v>38085</v>
      </c>
      <c r="B13" s="6">
        <v>0</v>
      </c>
      <c r="C13" s="6" t="s">
        <v>162</v>
      </c>
      <c r="D13" s="58" t="s">
        <v>162</v>
      </c>
      <c r="F13" s="46"/>
    </row>
    <row r="14" spans="1:6" ht="18" customHeight="1">
      <c r="A14" s="57">
        <f>22+A13</f>
        <v>38107</v>
      </c>
      <c r="B14" s="6">
        <v>0</v>
      </c>
      <c r="C14" s="6" t="s">
        <v>162</v>
      </c>
      <c r="D14" s="58" t="s">
        <v>162</v>
      </c>
      <c r="F14" s="46"/>
    </row>
    <row r="15" spans="1:6" ht="18" customHeight="1">
      <c r="A15" s="57">
        <f>+A14+8</f>
        <v>38115</v>
      </c>
      <c r="B15" s="6">
        <v>0</v>
      </c>
      <c r="C15" s="6" t="s">
        <v>162</v>
      </c>
      <c r="D15" s="58" t="s">
        <v>162</v>
      </c>
      <c r="F15" s="46"/>
    </row>
    <row r="16" spans="1:6" ht="18" customHeight="1">
      <c r="A16" s="57">
        <f>31+A15</f>
        <v>38146</v>
      </c>
      <c r="B16" s="6">
        <v>0</v>
      </c>
      <c r="C16" s="6" t="s">
        <v>162</v>
      </c>
      <c r="D16" s="58" t="s">
        <v>162</v>
      </c>
      <c r="F16" s="46"/>
    </row>
    <row r="17" spans="1:4" ht="18" customHeight="1">
      <c r="A17" s="57">
        <f>8+A16-1</f>
        <v>38153</v>
      </c>
      <c r="B17" s="6">
        <f>+A95*(IF($B$5&gt;150000,INT($B$5/4/100+0.99)*100,0)+IF($B$5&gt;30000,INT($B$5*0.4/100+0.99)*100,0)*IF($B$5&lt;150000,1,0))</f>
        <v>0</v>
      </c>
      <c r="C17" s="6" t="s">
        <v>162</v>
      </c>
      <c r="D17" s="58" t="s">
        <v>162</v>
      </c>
    </row>
    <row r="18" spans="1:4" ht="18" customHeight="1">
      <c r="A18" s="57">
        <f>23+A17</f>
        <v>38176</v>
      </c>
      <c r="B18" s="6">
        <v>0</v>
      </c>
      <c r="C18" s="6" t="s">
        <v>162</v>
      </c>
      <c r="D18" s="58" t="s">
        <v>162</v>
      </c>
    </row>
    <row r="19" spans="1:4" ht="19.5" customHeight="1">
      <c r="A19" s="57">
        <f>31+A18</f>
        <v>38207</v>
      </c>
      <c r="B19" s="6">
        <v>0</v>
      </c>
      <c r="C19" s="6" t="s">
        <v>162</v>
      </c>
      <c r="D19" s="58" t="s">
        <v>162</v>
      </c>
    </row>
    <row r="20" spans="1:4" ht="18" customHeight="1">
      <c r="A20" s="57">
        <f>31+A19</f>
        <v>38238</v>
      </c>
      <c r="B20" s="6">
        <v>0</v>
      </c>
      <c r="C20" s="6" t="s">
        <v>162</v>
      </c>
      <c r="D20" s="58" t="s">
        <v>162</v>
      </c>
    </row>
    <row r="21" spans="1:4" ht="18" customHeight="1">
      <c r="A21" s="57">
        <f>7+A20</f>
        <v>38245</v>
      </c>
      <c r="B21" s="6">
        <f>+A95*(IF($B$5&gt;150000,INT($B$5/4/100+0.99)*100,0))</f>
        <v>0</v>
      </c>
      <c r="C21" s="6" t="s">
        <v>162</v>
      </c>
      <c r="D21" s="58" t="s">
        <v>162</v>
      </c>
    </row>
    <row r="22" spans="1:4" ht="18" customHeight="1">
      <c r="A22" s="57">
        <f>23+A21</f>
        <v>38268</v>
      </c>
      <c r="B22" s="6">
        <v>0</v>
      </c>
      <c r="C22" s="6" t="s">
        <v>162</v>
      </c>
      <c r="D22" s="58" t="s">
        <v>162</v>
      </c>
    </row>
    <row r="23" spans="1:4" ht="18" customHeight="1">
      <c r="A23" s="57">
        <f>31+A22</f>
        <v>38299</v>
      </c>
      <c r="B23" s="6">
        <v>0</v>
      </c>
      <c r="C23" s="6" t="s">
        <v>162</v>
      </c>
      <c r="D23" s="58" t="s">
        <v>162</v>
      </c>
    </row>
    <row r="24" spans="1:4" ht="18" customHeight="1">
      <c r="A24" s="57">
        <f>30+A23</f>
        <v>38329</v>
      </c>
      <c r="B24" s="6">
        <v>0</v>
      </c>
      <c r="C24" s="6" t="s">
        <v>162</v>
      </c>
      <c r="D24" s="58" t="s">
        <v>162</v>
      </c>
    </row>
    <row r="25" spans="1:4" ht="18" customHeight="1">
      <c r="A25" s="57">
        <f>22+A24+1-16</f>
        <v>38336</v>
      </c>
      <c r="B25" s="6">
        <f>+A95*(IF($B$5&gt;150000,INT($B$5/4/100+0.99)*100,0)+IF($B$5&gt;30000,INT($B$5*0.4/100+0.99)*100,0)*IF($B$5&lt;150000,1,0))</f>
        <v>0</v>
      </c>
      <c r="C25" s="6" t="s">
        <v>162</v>
      </c>
      <c r="D25" s="58" t="s">
        <v>162</v>
      </c>
    </row>
    <row r="26" spans="1:4" ht="18" customHeight="1">
      <c r="A26" s="60">
        <f>24+A25</f>
        <v>38360</v>
      </c>
      <c r="B26" s="61">
        <v>0</v>
      </c>
      <c r="C26" s="6" t="s">
        <v>162</v>
      </c>
      <c r="D26" s="58" t="s">
        <v>162</v>
      </c>
    </row>
    <row r="27" spans="1:4" ht="18" customHeight="1">
      <c r="A27" s="60">
        <f>31+A26</f>
        <v>38391</v>
      </c>
      <c r="B27" s="61">
        <v>0</v>
      </c>
      <c r="C27" s="6" t="s">
        <v>162</v>
      </c>
      <c r="D27" s="58" t="s">
        <v>162</v>
      </c>
    </row>
    <row r="28" spans="1:4" ht="18" customHeight="1">
      <c r="A28" s="60">
        <f>28+A27</f>
        <v>38419</v>
      </c>
      <c r="B28" s="61">
        <v>0</v>
      </c>
      <c r="C28" s="6" t="s">
        <v>162</v>
      </c>
      <c r="D28" s="58" t="s">
        <v>162</v>
      </c>
    </row>
    <row r="29" spans="1:4" ht="18" customHeight="1" thickBot="1">
      <c r="A29" s="62">
        <f>7+A28</f>
        <v>38426</v>
      </c>
      <c r="B29" s="15">
        <f>+A95*(IF($B$5&gt;150000,INT($B$5/4/100+0.99)*100,0))</f>
        <v>0</v>
      </c>
      <c r="C29" s="6" t="s">
        <v>162</v>
      </c>
      <c r="D29" s="58" t="s">
        <v>162</v>
      </c>
    </row>
    <row r="30" spans="1:4" ht="29.25" customHeight="1" thickBot="1">
      <c r="A30" s="926" t="s">
        <v>159</v>
      </c>
      <c r="B30" s="927"/>
      <c r="C30" s="927"/>
      <c r="D30" s="927"/>
    </row>
    <row r="31" spans="1:4" ht="17.25" customHeight="1" thickBot="1">
      <c r="A31" s="928" t="s">
        <v>100</v>
      </c>
      <c r="B31" s="929"/>
      <c r="C31" s="929"/>
      <c r="D31" s="929"/>
    </row>
    <row r="32" spans="1:4" ht="18" customHeight="1">
      <c r="A32" s="919" t="str">
        <f>+DAP1!A44</f>
        <v>Formulář zpracovala ASPEKT HM, daňová, účetní a auditorská kancelář, Vodňanského 4, Praha 6-Břevnov, tel. 233 356 811</v>
      </c>
      <c r="B32" s="920"/>
      <c r="C32" s="920"/>
      <c r="D32" s="920"/>
    </row>
    <row r="33" spans="1:4" ht="12.75">
      <c r="A33" s="63"/>
      <c r="B33" s="44"/>
      <c r="C33" s="44"/>
      <c r="D33" s="44"/>
    </row>
    <row r="34" spans="1:4" ht="12.75">
      <c r="A34" s="63"/>
      <c r="B34" s="44"/>
      <c r="C34" s="44"/>
      <c r="D34" s="44"/>
    </row>
    <row r="35" spans="1:4" ht="12.75">
      <c r="A35" s="63"/>
      <c r="B35" s="44"/>
      <c r="C35" s="44"/>
      <c r="D35" s="44"/>
    </row>
    <row r="36" spans="1:4" ht="12.75">
      <c r="A36" s="44"/>
      <c r="B36" s="44"/>
      <c r="C36" s="44"/>
      <c r="D36" s="44"/>
    </row>
    <row r="37" spans="1:4" ht="12.75">
      <c r="A37" s="44"/>
      <c r="B37" s="44"/>
      <c r="C37" s="44"/>
      <c r="D37" s="44"/>
    </row>
    <row r="38" spans="1:4" ht="12.75">
      <c r="A38" s="44"/>
      <c r="B38" s="44"/>
      <c r="C38" s="44"/>
      <c r="D38" s="44"/>
    </row>
    <row r="39" spans="1:4" ht="12.75">
      <c r="A39" s="44"/>
      <c r="B39" s="44"/>
      <c r="C39" s="44"/>
      <c r="D39" s="44"/>
    </row>
    <row r="40" spans="1:4" ht="12.75">
      <c r="A40" s="44"/>
      <c r="B40" s="44"/>
      <c r="C40" s="44"/>
      <c r="D40" s="44"/>
    </row>
    <row r="41" spans="1:4" ht="12.75">
      <c r="A41" s="44"/>
      <c r="B41" s="44"/>
      <c r="C41" s="44"/>
      <c r="D41" s="44"/>
    </row>
    <row r="42" spans="1:4" ht="12.75">
      <c r="A42" s="44"/>
      <c r="B42" s="44"/>
      <c r="C42" s="44"/>
      <c r="D42" s="44"/>
    </row>
    <row r="43" spans="1:4" ht="12.75">
      <c r="A43" s="44"/>
      <c r="B43" s="44"/>
      <c r="C43" s="44"/>
      <c r="D43" s="44"/>
    </row>
    <row r="44" spans="1:4" ht="12.75">
      <c r="A44" s="44"/>
      <c r="B44" s="44"/>
      <c r="C44" s="44"/>
      <c r="D44" s="44"/>
    </row>
    <row r="45" spans="1:4" ht="12.75">
      <c r="A45" s="44"/>
      <c r="B45" s="44"/>
      <c r="C45" s="44"/>
      <c r="D45" s="44"/>
    </row>
    <row r="46" spans="1:4" ht="12.75">
      <c r="A46" s="44"/>
      <c r="B46" s="44"/>
      <c r="C46" s="44"/>
      <c r="D46" s="44"/>
    </row>
    <row r="47" spans="1:4" ht="12.75">
      <c r="A47" s="44"/>
      <c r="B47" s="44"/>
      <c r="C47" s="44"/>
      <c r="D47" s="44"/>
    </row>
    <row r="48" spans="1:4" ht="12.75">
      <c r="A48" s="44"/>
      <c r="B48" s="44"/>
      <c r="C48" s="44"/>
      <c r="D48" s="44"/>
    </row>
    <row r="49" spans="1:4" ht="12.75">
      <c r="A49" s="44"/>
      <c r="B49" s="44"/>
      <c r="C49" s="44"/>
      <c r="D49" s="44"/>
    </row>
    <row r="50" spans="1:4" ht="12.75">
      <c r="A50" s="44"/>
      <c r="B50" s="44"/>
      <c r="C50" s="44"/>
      <c r="D50" s="44"/>
    </row>
    <row r="51" spans="1:4" ht="12.75">
      <c r="A51" s="44"/>
      <c r="B51" s="44"/>
      <c r="C51" s="44"/>
      <c r="D51" s="44"/>
    </row>
    <row r="52" spans="1:4" ht="12.75">
      <c r="A52" s="44"/>
      <c r="B52" s="44"/>
      <c r="C52" s="44"/>
      <c r="D52" s="44"/>
    </row>
    <row r="53" spans="1:4" ht="12.75">
      <c r="A53" s="44"/>
      <c r="B53" s="44"/>
      <c r="C53" s="44"/>
      <c r="D53" s="44"/>
    </row>
    <row r="54" spans="1:4" ht="12.75">
      <c r="A54" s="44"/>
      <c r="B54" s="44"/>
      <c r="C54" s="44"/>
      <c r="D54" s="44"/>
    </row>
    <row r="55" spans="1:4" ht="12.75">
      <c r="A55" s="44"/>
      <c r="B55" s="44"/>
      <c r="C55" s="44"/>
      <c r="D55" s="44"/>
    </row>
    <row r="56" spans="1:4" ht="12.75">
      <c r="A56" s="44"/>
      <c r="B56" s="44"/>
      <c r="C56" s="44"/>
      <c r="D56" s="44"/>
    </row>
    <row r="57" spans="1:4" ht="12.75">
      <c r="A57" s="44"/>
      <c r="B57" s="44"/>
      <c r="C57" s="44"/>
      <c r="D57" s="44"/>
    </row>
    <row r="58" spans="1:4" ht="12.75">
      <c r="A58" s="44"/>
      <c r="B58" s="44"/>
      <c r="C58" s="44"/>
      <c r="D58" s="44"/>
    </row>
    <row r="59" spans="1:4" ht="12.75">
      <c r="A59" s="44"/>
      <c r="B59" s="44"/>
      <c r="C59" s="44"/>
      <c r="D59" s="44"/>
    </row>
    <row r="60" spans="1:4" ht="12.75">
      <c r="A60" s="44"/>
      <c r="B60" s="44"/>
      <c r="C60" s="44"/>
      <c r="D60" s="44"/>
    </row>
    <row r="61" spans="1:4" ht="12.75">
      <c r="A61" s="44"/>
      <c r="B61" s="44"/>
      <c r="C61" s="44"/>
      <c r="D61" s="44"/>
    </row>
    <row r="62" spans="1:4" ht="12.75">
      <c r="A62" s="44"/>
      <c r="B62" s="44"/>
      <c r="C62" s="44"/>
      <c r="D62" s="44"/>
    </row>
    <row r="63" spans="1:4" ht="12.75">
      <c r="A63" s="44"/>
      <c r="B63" s="44"/>
      <c r="C63" s="44"/>
      <c r="D63" s="44"/>
    </row>
    <row r="64" spans="1:4" ht="12.75">
      <c r="A64" s="44"/>
      <c r="B64" s="44"/>
      <c r="C64" s="44"/>
      <c r="D64" s="44"/>
    </row>
    <row r="65" spans="1:4" ht="12.75">
      <c r="A65" s="44"/>
      <c r="B65" s="44"/>
      <c r="C65" s="44"/>
      <c r="D65" s="44"/>
    </row>
    <row r="66" spans="1:4" ht="12.75">
      <c r="A66" s="44"/>
      <c r="B66" s="44"/>
      <c r="C66" s="44"/>
      <c r="D66" s="44"/>
    </row>
    <row r="67" spans="1:4" ht="12.75">
      <c r="A67" s="44"/>
      <c r="B67" s="44"/>
      <c r="C67" s="44"/>
      <c r="D67" s="44"/>
    </row>
    <row r="68" spans="1:4" ht="12.75">
      <c r="A68" s="44"/>
      <c r="B68" s="44"/>
      <c r="C68" s="44"/>
      <c r="D68" s="44"/>
    </row>
    <row r="69" spans="1:4" ht="12.75">
      <c r="A69" s="44"/>
      <c r="B69" s="44"/>
      <c r="C69" s="44"/>
      <c r="D69" s="44"/>
    </row>
    <row r="70" spans="1:4" ht="12.75">
      <c r="A70" s="44"/>
      <c r="B70" s="44"/>
      <c r="C70" s="44"/>
      <c r="D70" s="44"/>
    </row>
    <row r="71" spans="1:4" ht="12.75">
      <c r="A71" s="44"/>
      <c r="B71" s="44"/>
      <c r="C71" s="44"/>
      <c r="D71" s="44"/>
    </row>
    <row r="72" spans="1:4" ht="12.75">
      <c r="A72" s="44"/>
      <c r="B72" s="44"/>
      <c r="C72" s="44"/>
      <c r="D72" s="44"/>
    </row>
    <row r="73" spans="1:4" ht="12.75">
      <c r="A73" s="44"/>
      <c r="B73" s="44"/>
      <c r="C73" s="44"/>
      <c r="D73" s="44"/>
    </row>
    <row r="74" spans="1:4" ht="12.75">
      <c r="A74" s="44"/>
      <c r="B74" s="44"/>
      <c r="C74" s="44"/>
      <c r="D74" s="44"/>
    </row>
    <row r="75" spans="1:4" ht="12.75">
      <c r="A75" s="44"/>
      <c r="B75" s="44"/>
      <c r="C75" s="44"/>
      <c r="D75" s="44"/>
    </row>
    <row r="76" spans="1:4" ht="12.75">
      <c r="A76" s="44"/>
      <c r="B76" s="44"/>
      <c r="C76" s="44"/>
      <c r="D76" s="44"/>
    </row>
    <row r="77" spans="1:4" ht="12.75">
      <c r="A77" s="44"/>
      <c r="B77" s="44"/>
      <c r="C77" s="44"/>
      <c r="D77" s="44"/>
    </row>
    <row r="78" spans="1:4" ht="12.75">
      <c r="A78" s="44"/>
      <c r="B78" s="44"/>
      <c r="C78" s="44"/>
      <c r="D78" s="44"/>
    </row>
    <row r="79" spans="1:4" ht="12.75">
      <c r="A79" s="44"/>
      <c r="B79" s="44"/>
      <c r="C79" s="44"/>
      <c r="D79" s="44"/>
    </row>
    <row r="80" spans="1:4" ht="12.75">
      <c r="A80" s="44"/>
      <c r="B80" s="44"/>
      <c r="C80" s="44"/>
      <c r="D80" s="44"/>
    </row>
    <row r="81" s="44" customFormat="1" ht="12.75"/>
    <row r="82" s="44" customFormat="1" ht="12.75"/>
    <row r="83" s="44" customFormat="1" ht="12.75"/>
    <row r="84" s="44" customFormat="1" ht="12.75"/>
    <row r="85" s="44" customFormat="1" ht="12.75"/>
    <row r="86" s="44" customFormat="1" ht="12.75"/>
    <row r="87" s="44" customFormat="1" ht="12.75"/>
    <row r="88" s="44" customFormat="1" ht="12.75"/>
    <row r="89" s="44" customFormat="1" ht="12.75"/>
    <row r="90" s="44" customFormat="1" ht="12.75"/>
    <row r="91" s="44" customFormat="1" ht="12.75"/>
    <row r="92" s="44" customFormat="1" ht="12.75"/>
    <row r="93" s="44" customFormat="1" ht="12.75"/>
    <row r="94" s="44" customFormat="1" ht="12.75"/>
    <row r="95" s="44" customFormat="1" ht="12.75">
      <c r="A95" s="44">
        <f>+IF(DAP2!E4&lt;0.5*DAP2!E10,+IF(DAP2!E4/DAP2!E10&gt;0.15,0.5,1),0)</f>
        <v>0</v>
      </c>
    </row>
    <row r="96" s="44" customFormat="1" ht="12.75"/>
    <row r="97" s="44" customFormat="1" ht="12.75"/>
    <row r="98" s="44" customFormat="1" ht="12.75"/>
    <row r="99" s="44" customFormat="1" ht="12.75"/>
    <row r="100" s="44" customFormat="1" ht="12.75"/>
    <row r="101" s="44" customFormat="1" ht="12.75"/>
    <row r="102" s="44" customFormat="1" ht="12.75"/>
    <row r="103" s="44" customFormat="1" ht="12.75"/>
    <row r="104" s="44" customFormat="1" ht="12.75"/>
    <row r="105" s="44" customFormat="1" ht="12.75"/>
    <row r="106" s="44" customFormat="1" ht="12.75"/>
    <row r="107" s="44" customFormat="1" ht="12.75"/>
    <row r="108" s="44" customFormat="1" ht="12.75"/>
    <row r="109" s="44" customFormat="1" ht="12.75"/>
    <row r="110" s="44" customFormat="1" ht="12.75"/>
    <row r="111" s="44" customFormat="1" ht="12.75"/>
    <row r="112" s="44" customFormat="1" ht="12.75"/>
    <row r="113" s="44" customFormat="1" ht="12.75"/>
    <row r="114" s="44" customFormat="1" ht="12.75"/>
    <row r="115" s="44" customFormat="1" ht="12.75"/>
    <row r="116" s="44" customFormat="1" ht="12.75"/>
    <row r="117" s="44" customFormat="1" ht="12.75"/>
    <row r="118" s="44" customFormat="1" ht="12.75"/>
    <row r="119" s="44" customFormat="1" ht="12.75"/>
    <row r="120" s="44" customFormat="1" ht="12.75"/>
    <row r="121" s="44" customFormat="1" ht="12.75"/>
    <row r="122" s="44" customFormat="1" ht="12.75"/>
    <row r="123" s="44" customFormat="1" ht="12.75"/>
    <row r="124" s="44" customFormat="1" ht="12.75"/>
    <row r="125" s="44" customFormat="1" ht="12.75"/>
    <row r="126" s="44" customFormat="1" ht="12.75"/>
    <row r="127" s="44" customFormat="1" ht="12.75"/>
    <row r="128" s="44" customFormat="1" ht="12.75"/>
    <row r="129" s="44" customFormat="1" ht="12.75"/>
    <row r="130" s="44" customFormat="1" ht="12.75"/>
    <row r="131" s="44" customFormat="1" ht="12.75"/>
    <row r="132" s="44" customFormat="1" ht="12.75"/>
    <row r="133" s="44" customFormat="1" ht="12.75"/>
    <row r="134" s="44" customFormat="1" ht="12.75"/>
    <row r="135" s="44" customFormat="1" ht="12.75"/>
    <row r="136" s="44" customFormat="1" ht="12.75"/>
    <row r="137" s="44" customFormat="1" ht="12.75"/>
    <row r="138" s="44" customFormat="1" ht="12.75"/>
    <row r="139" s="44" customFormat="1" ht="12.75"/>
    <row r="140" s="44" customFormat="1" ht="12.75"/>
    <row r="141" s="44" customFormat="1" ht="12.75"/>
    <row r="142" s="44" customFormat="1" ht="12.75"/>
    <row r="143" s="44" customFormat="1" ht="12.75"/>
    <row r="144" s="44" customFormat="1" ht="12.75"/>
    <row r="145" s="44" customFormat="1" ht="12.75"/>
    <row r="146" s="44" customFormat="1" ht="12.75"/>
    <row r="147" s="44" customFormat="1" ht="12.75"/>
    <row r="148" s="44" customFormat="1" ht="12.75"/>
    <row r="149" s="44" customFormat="1" ht="12.75"/>
    <row r="150" s="44" customFormat="1" ht="12.75"/>
    <row r="151" s="44" customFormat="1" ht="12.75"/>
    <row r="152" s="44" customFormat="1" ht="12.75"/>
    <row r="153" s="44" customFormat="1" ht="12.75"/>
    <row r="154" s="44" customFormat="1" ht="12.75"/>
    <row r="155" s="44" customFormat="1" ht="12.75"/>
    <row r="156" s="44" customFormat="1" ht="12.75"/>
    <row r="157" s="44" customFormat="1" ht="12.75"/>
    <row r="158" s="44" customFormat="1" ht="12.75"/>
    <row r="159" s="44" customFormat="1" ht="12.75"/>
    <row r="160" s="44" customFormat="1" ht="12.75"/>
    <row r="161" s="44" customFormat="1" ht="12.75"/>
    <row r="162" s="44" customFormat="1" ht="12.75"/>
    <row r="163" s="44" customFormat="1" ht="12.75"/>
    <row r="164" s="44" customFormat="1" ht="12.75"/>
    <row r="165" s="44" customFormat="1" ht="12.75"/>
  </sheetData>
  <sheetProtection password="EF65" sheet="1" objects="1" scenarios="1"/>
  <mergeCells count="9">
    <mergeCell ref="A32:D32"/>
    <mergeCell ref="A1:D1"/>
    <mergeCell ref="A2:D2"/>
    <mergeCell ref="B3:D3"/>
    <mergeCell ref="A4:D4"/>
    <mergeCell ref="C5:D5"/>
    <mergeCell ref="A6:D6"/>
    <mergeCell ref="A30:D30"/>
    <mergeCell ref="A31:D31"/>
  </mergeCells>
  <printOptions/>
  <pageMargins left="0.3937007874015748" right="0.3937007874015748" top="0.984251968503937" bottom="0.984251968503937" header="0.5118110236220472" footer="0.5118110236220472"/>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dimension ref="A1:F95"/>
  <sheetViews>
    <sheetView workbookViewId="0" topLeftCell="A1">
      <selection activeCell="B3" sqref="B3:D3"/>
    </sheetView>
  </sheetViews>
  <sheetFormatPr defaultColWidth="9.140625" defaultRowHeight="12.75"/>
  <cols>
    <col min="1" max="4" width="24.00390625" style="3" customWidth="1"/>
    <col min="5" max="5" width="11.421875" style="44" bestFit="1" customWidth="1"/>
    <col min="6" max="27" width="9.140625" style="44" customWidth="1"/>
    <col min="28" max="16384" width="9.140625" style="3" customWidth="1"/>
  </cols>
  <sheetData>
    <row r="1" spans="1:6" ht="18" customHeight="1">
      <c r="A1" s="921" t="s">
        <v>158</v>
      </c>
      <c r="B1" s="350"/>
      <c r="C1" s="350"/>
      <c r="D1" s="350"/>
      <c r="E1" s="46"/>
      <c r="F1" s="46"/>
    </row>
    <row r="2" spans="1:6" ht="18" customHeight="1">
      <c r="A2" s="922"/>
      <c r="B2" s="922"/>
      <c r="C2" s="922"/>
      <c r="D2" s="922"/>
      <c r="E2" s="46"/>
      <c r="F2" s="46"/>
    </row>
    <row r="3" spans="1:6" ht="18" customHeight="1">
      <c r="A3" s="4" t="s">
        <v>99</v>
      </c>
      <c r="B3" s="932" t="str">
        <f>+Zálohy1!B3</f>
        <v> </v>
      </c>
      <c r="C3" s="933"/>
      <c r="D3" s="933"/>
      <c r="F3" s="46"/>
    </row>
    <row r="4" spans="1:6" ht="18" customHeight="1">
      <c r="A4" s="922"/>
      <c r="B4" s="355"/>
      <c r="C4" s="355"/>
      <c r="D4" s="355"/>
      <c r="F4" s="46"/>
    </row>
    <row r="5" spans="1:6" ht="18" customHeight="1">
      <c r="A5" s="4" t="s">
        <v>593</v>
      </c>
      <c r="B5" s="4">
        <f>+Zálohy1!B5</f>
        <v>0</v>
      </c>
      <c r="C5" s="922"/>
      <c r="D5" s="922"/>
      <c r="E5" s="46"/>
      <c r="F5" s="46"/>
    </row>
    <row r="6" spans="1:6" ht="18" customHeight="1" thickBot="1">
      <c r="A6" s="925"/>
      <c r="B6" s="403"/>
      <c r="C6" s="403"/>
      <c r="D6" s="403"/>
      <c r="E6" s="46"/>
      <c r="F6" s="46"/>
    </row>
    <row r="7" spans="1:6" ht="18" customHeight="1">
      <c r="A7" s="47" t="s">
        <v>594</v>
      </c>
      <c r="B7" s="48" t="s">
        <v>595</v>
      </c>
      <c r="C7" s="48" t="s">
        <v>596</v>
      </c>
      <c r="D7" s="49" t="s">
        <v>597</v>
      </c>
      <c r="E7" s="50"/>
      <c r="F7" s="46"/>
    </row>
    <row r="8" spans="1:6" ht="18" customHeight="1" thickBot="1">
      <c r="A8" s="51"/>
      <c r="B8" s="52" t="s">
        <v>598</v>
      </c>
      <c r="C8" s="52" t="s">
        <v>599</v>
      </c>
      <c r="D8" s="53" t="s">
        <v>599</v>
      </c>
      <c r="E8" s="46"/>
      <c r="F8" s="46"/>
    </row>
    <row r="9" spans="1:6" ht="18" customHeight="1">
      <c r="A9" s="54"/>
      <c r="B9" s="55"/>
      <c r="C9" s="55"/>
      <c r="D9" s="56"/>
      <c r="F9" s="46"/>
    </row>
    <row r="10" spans="1:6" ht="18" customHeight="1">
      <c r="A10" s="57">
        <v>38168</v>
      </c>
      <c r="B10" s="6">
        <f>+Zálohy1!B10</f>
        <v>0</v>
      </c>
      <c r="C10" s="6" t="str">
        <f>+Zálohy1!C10</f>
        <v>XXX</v>
      </c>
      <c r="D10" s="58" t="s">
        <v>162</v>
      </c>
      <c r="F10" s="46"/>
    </row>
    <row r="11" spans="1:6" ht="30.75" customHeight="1">
      <c r="A11" s="59" t="s">
        <v>600</v>
      </c>
      <c r="B11" s="6">
        <v>0</v>
      </c>
      <c r="C11" s="6" t="str">
        <f>+Zálohy1!C11</f>
        <v>XXX</v>
      </c>
      <c r="D11" s="58" t="s">
        <v>162</v>
      </c>
      <c r="F11" s="46"/>
    </row>
    <row r="12" spans="1:6" ht="30.75" customHeight="1">
      <c r="A12" s="59" t="s">
        <v>141</v>
      </c>
      <c r="B12" s="6">
        <v>0</v>
      </c>
      <c r="C12" s="6" t="str">
        <f>+Zálohy1!C12</f>
        <v>XXX</v>
      </c>
      <c r="D12" s="58" t="s">
        <v>162</v>
      </c>
      <c r="F12" s="46"/>
    </row>
    <row r="13" spans="1:6" ht="18" customHeight="1">
      <c r="A13" s="57">
        <f>8+A10</f>
        <v>38176</v>
      </c>
      <c r="B13" s="6">
        <v>0</v>
      </c>
      <c r="C13" s="6" t="str">
        <f>+Zálohy1!C13</f>
        <v>XXX</v>
      </c>
      <c r="D13" s="58" t="s">
        <v>162</v>
      </c>
      <c r="F13" s="46"/>
    </row>
    <row r="14" spans="1:6" ht="18" customHeight="1">
      <c r="A14" s="57">
        <f>23+A13</f>
        <v>38199</v>
      </c>
      <c r="B14" s="6">
        <v>0</v>
      </c>
      <c r="C14" s="6" t="str">
        <f>+Zálohy1!C14</f>
        <v>XXX</v>
      </c>
      <c r="D14" s="58" t="s">
        <v>162</v>
      </c>
      <c r="F14" s="46"/>
    </row>
    <row r="15" spans="1:6" ht="18" customHeight="1">
      <c r="A15" s="57">
        <f>+A14+8</f>
        <v>38207</v>
      </c>
      <c r="B15" s="6">
        <v>0</v>
      </c>
      <c r="C15" s="6" t="str">
        <f>+Zálohy1!C15</f>
        <v>XXX</v>
      </c>
      <c r="D15" s="58" t="s">
        <v>162</v>
      </c>
      <c r="F15" s="46"/>
    </row>
    <row r="16" spans="1:6" ht="18" customHeight="1">
      <c r="A16" s="57">
        <f>31+A15</f>
        <v>38238</v>
      </c>
      <c r="B16" s="6">
        <v>0</v>
      </c>
      <c r="C16" s="6" t="str">
        <f>+Zálohy1!C16</f>
        <v>XXX</v>
      </c>
      <c r="D16" s="58" t="s">
        <v>162</v>
      </c>
      <c r="F16" s="46"/>
    </row>
    <row r="17" spans="1:4" ht="18" customHeight="1">
      <c r="A17" s="57">
        <f>8+A16-1</f>
        <v>38245</v>
      </c>
      <c r="B17" s="6">
        <f>+Zálohy1!B21</f>
        <v>0</v>
      </c>
      <c r="C17" s="6" t="str">
        <f>+Zálohy1!C17</f>
        <v>XXX</v>
      </c>
      <c r="D17" s="58" t="s">
        <v>162</v>
      </c>
    </row>
    <row r="18" spans="1:4" ht="18" customHeight="1">
      <c r="A18" s="57">
        <f>23+A17</f>
        <v>38268</v>
      </c>
      <c r="B18" s="6">
        <v>0</v>
      </c>
      <c r="C18" s="6" t="str">
        <f>+Zálohy1!C18</f>
        <v>XXX</v>
      </c>
      <c r="D18" s="58" t="s">
        <v>162</v>
      </c>
    </row>
    <row r="19" spans="1:4" ht="19.5" customHeight="1">
      <c r="A19" s="57">
        <f>31+A18</f>
        <v>38299</v>
      </c>
      <c r="B19" s="6">
        <v>0</v>
      </c>
      <c r="C19" s="6" t="str">
        <f>+Zálohy1!C19</f>
        <v>XXX</v>
      </c>
      <c r="D19" s="58" t="s">
        <v>162</v>
      </c>
    </row>
    <row r="20" spans="1:4" ht="18" customHeight="1">
      <c r="A20" s="57">
        <f>30+A19</f>
        <v>38329</v>
      </c>
      <c r="B20" s="6">
        <v>0</v>
      </c>
      <c r="C20" s="6" t="str">
        <f>+Zálohy1!C20</f>
        <v>XXX</v>
      </c>
      <c r="D20" s="58" t="s">
        <v>162</v>
      </c>
    </row>
    <row r="21" spans="1:4" ht="18" customHeight="1">
      <c r="A21" s="57">
        <f>7+A20</f>
        <v>38336</v>
      </c>
      <c r="B21" s="6">
        <f>+Zálohy1!B25</f>
        <v>0</v>
      </c>
      <c r="C21" s="6" t="str">
        <f>+Zálohy1!C21</f>
        <v>XXX</v>
      </c>
      <c r="D21" s="58" t="s">
        <v>162</v>
      </c>
    </row>
    <row r="22" spans="1:4" ht="18" customHeight="1">
      <c r="A22" s="57">
        <f>24+A21</f>
        <v>38360</v>
      </c>
      <c r="B22" s="6">
        <v>0</v>
      </c>
      <c r="C22" s="6" t="str">
        <f>+Zálohy1!C22</f>
        <v>XXX</v>
      </c>
      <c r="D22" s="58" t="s">
        <v>162</v>
      </c>
    </row>
    <row r="23" spans="1:4" ht="18" customHeight="1">
      <c r="A23" s="57">
        <f>31+A22</f>
        <v>38391</v>
      </c>
      <c r="B23" s="6">
        <v>0</v>
      </c>
      <c r="C23" s="6" t="str">
        <f>+Zálohy1!C23</f>
        <v>XXX</v>
      </c>
      <c r="D23" s="58" t="s">
        <v>162</v>
      </c>
    </row>
    <row r="24" spans="1:4" ht="18" customHeight="1">
      <c r="A24" s="57">
        <f>29+A23</f>
        <v>38420</v>
      </c>
      <c r="B24" s="6">
        <v>0</v>
      </c>
      <c r="C24" s="6" t="str">
        <f>+Zálohy1!C24</f>
        <v>XXX</v>
      </c>
      <c r="D24" s="58" t="s">
        <v>162</v>
      </c>
    </row>
    <row r="25" spans="1:4" ht="18" customHeight="1">
      <c r="A25" s="57">
        <f>22+A24+1-16</f>
        <v>38427</v>
      </c>
      <c r="B25" s="6">
        <f>+B17</f>
        <v>0</v>
      </c>
      <c r="C25" s="6" t="str">
        <f>+Zálohy1!C25</f>
        <v>XXX</v>
      </c>
      <c r="D25" s="58" t="s">
        <v>162</v>
      </c>
    </row>
    <row r="26" spans="1:4" ht="18" customHeight="1">
      <c r="A26" s="60">
        <f>24+A25</f>
        <v>38451</v>
      </c>
      <c r="B26" s="61">
        <v>0</v>
      </c>
      <c r="C26" s="6" t="str">
        <f>+Zálohy1!C26</f>
        <v>XXX</v>
      </c>
      <c r="D26" s="58" t="s">
        <v>162</v>
      </c>
    </row>
    <row r="27" spans="1:4" ht="18" customHeight="1">
      <c r="A27" s="60">
        <f>30+A26</f>
        <v>38481</v>
      </c>
      <c r="B27" s="61">
        <v>0</v>
      </c>
      <c r="C27" s="6" t="str">
        <f>+Zálohy1!C27</f>
        <v>XXX</v>
      </c>
      <c r="D27" s="58" t="s">
        <v>162</v>
      </c>
    </row>
    <row r="28" spans="1:4" ht="18" customHeight="1">
      <c r="A28" s="60">
        <f>31+A27</f>
        <v>38512</v>
      </c>
      <c r="B28" s="61">
        <v>0</v>
      </c>
      <c r="C28" s="6" t="str">
        <f>+Zálohy1!C28</f>
        <v>XXX</v>
      </c>
      <c r="D28" s="58" t="s">
        <v>162</v>
      </c>
    </row>
    <row r="29" spans="1:4" ht="18" customHeight="1" thickBot="1">
      <c r="A29" s="62">
        <f>7+A28</f>
        <v>38519</v>
      </c>
      <c r="B29" s="15">
        <f>+B21</f>
        <v>0</v>
      </c>
      <c r="C29" s="6" t="str">
        <f>+Zálohy1!C29</f>
        <v>XXX</v>
      </c>
      <c r="D29" s="58" t="s">
        <v>162</v>
      </c>
    </row>
    <row r="30" spans="1:4" ht="29.25" customHeight="1" thickBot="1">
      <c r="A30" s="926" t="s">
        <v>160</v>
      </c>
      <c r="B30" s="927"/>
      <c r="C30" s="927"/>
      <c r="D30" s="927"/>
    </row>
    <row r="31" spans="1:4" ht="14.25" customHeight="1" thickBot="1">
      <c r="A31" s="928" t="s">
        <v>100</v>
      </c>
      <c r="B31" s="929"/>
      <c r="C31" s="929"/>
      <c r="D31" s="929"/>
    </row>
    <row r="32" spans="1:4" ht="18" customHeight="1">
      <c r="A32" s="930" t="str">
        <f>+DAP1!A44</f>
        <v>Formulář zpracovala ASPEKT HM, daňová, účetní a auditorská kancelář, Vodňanského 4, Praha 6-Břevnov, tel. 233 356 811</v>
      </c>
      <c r="B32" s="931"/>
      <c r="C32" s="931"/>
      <c r="D32" s="931"/>
    </row>
    <row r="33" spans="1:4" ht="12.75">
      <c r="A33" s="63"/>
      <c r="B33" s="44"/>
      <c r="C33" s="44"/>
      <c r="D33" s="44"/>
    </row>
    <row r="34" spans="1:4" ht="12.75">
      <c r="A34" s="63"/>
      <c r="B34" s="44"/>
      <c r="C34" s="44"/>
      <c r="D34" s="44"/>
    </row>
    <row r="35" spans="1:4" ht="12.75">
      <c r="A35" s="63"/>
      <c r="B35" s="44"/>
      <c r="C35" s="44"/>
      <c r="D35" s="44"/>
    </row>
    <row r="36" spans="1:4" ht="12.75">
      <c r="A36" s="44"/>
      <c r="B36" s="44"/>
      <c r="C36" s="44"/>
      <c r="D36" s="44"/>
    </row>
    <row r="37" spans="1:4" ht="12.75">
      <c r="A37" s="44"/>
      <c r="B37" s="44"/>
      <c r="C37" s="44"/>
      <c r="D37" s="44"/>
    </row>
    <row r="38" spans="1:4" ht="12.75">
      <c r="A38" s="44"/>
      <c r="B38" s="44"/>
      <c r="C38" s="44"/>
      <c r="D38" s="44"/>
    </row>
    <row r="39" spans="1:4" ht="12.75">
      <c r="A39" s="44"/>
      <c r="B39" s="44"/>
      <c r="C39" s="44"/>
      <c r="D39" s="44"/>
    </row>
    <row r="40" spans="1:4" ht="12.75">
      <c r="A40" s="44"/>
      <c r="B40" s="44"/>
      <c r="C40" s="44"/>
      <c r="D40" s="44"/>
    </row>
    <row r="41" spans="1:4" ht="12.75">
      <c r="A41" s="44"/>
      <c r="B41" s="44"/>
      <c r="C41" s="44"/>
      <c r="D41" s="44"/>
    </row>
    <row r="42" spans="1:4" ht="12.75">
      <c r="A42" s="44"/>
      <c r="B42" s="44"/>
      <c r="C42" s="44"/>
      <c r="D42" s="44"/>
    </row>
    <row r="43" spans="1:4" ht="12.75">
      <c r="A43" s="44"/>
      <c r="B43" s="44"/>
      <c r="C43" s="44"/>
      <c r="D43" s="44"/>
    </row>
    <row r="44" spans="1:4" ht="12.75">
      <c r="A44" s="44"/>
      <c r="B44" s="44"/>
      <c r="C44" s="44"/>
      <c r="D44" s="44"/>
    </row>
    <row r="45" spans="1:4" ht="12.75">
      <c r="A45" s="44"/>
      <c r="B45" s="44"/>
      <c r="C45" s="44"/>
      <c r="D45" s="44"/>
    </row>
    <row r="46" spans="1:4" ht="12.75">
      <c r="A46" s="44"/>
      <c r="B46" s="44"/>
      <c r="C46" s="44"/>
      <c r="D46" s="44"/>
    </row>
    <row r="47" spans="1:4" ht="12.75">
      <c r="A47" s="44"/>
      <c r="B47" s="44"/>
      <c r="C47" s="44"/>
      <c r="D47" s="44"/>
    </row>
    <row r="48" spans="1:4" ht="12.75">
      <c r="A48" s="44"/>
      <c r="B48" s="44"/>
      <c r="C48" s="44"/>
      <c r="D48" s="44"/>
    </row>
    <row r="49" spans="1:4" ht="12.75">
      <c r="A49" s="44"/>
      <c r="B49" s="44"/>
      <c r="C49" s="44"/>
      <c r="D49" s="44"/>
    </row>
    <row r="50" spans="1:4" ht="12.75">
      <c r="A50" s="44"/>
      <c r="B50" s="44"/>
      <c r="C50" s="44"/>
      <c r="D50" s="44"/>
    </row>
    <row r="51" spans="1:4" ht="12.75">
      <c r="A51" s="44"/>
      <c r="B51" s="44"/>
      <c r="C51" s="44"/>
      <c r="D51" s="44"/>
    </row>
    <row r="52" spans="1:4" ht="12.75">
      <c r="A52" s="44"/>
      <c r="B52" s="44"/>
      <c r="C52" s="44"/>
      <c r="D52" s="44"/>
    </row>
    <row r="53" spans="1:4" ht="12.75">
      <c r="A53" s="44"/>
      <c r="B53" s="44"/>
      <c r="C53" s="44"/>
      <c r="D53" s="44"/>
    </row>
    <row r="54" spans="1:4" ht="12.75">
      <c r="A54" s="44"/>
      <c r="B54" s="44"/>
      <c r="C54" s="44"/>
      <c r="D54" s="44"/>
    </row>
    <row r="55" spans="1:4" ht="12.75">
      <c r="A55" s="44"/>
      <c r="B55" s="44"/>
      <c r="C55" s="44"/>
      <c r="D55" s="44"/>
    </row>
    <row r="56" spans="1:4" ht="12.75">
      <c r="A56" s="44"/>
      <c r="B56" s="44"/>
      <c r="C56" s="44"/>
      <c r="D56" s="44"/>
    </row>
    <row r="57" spans="1:4" ht="12.75">
      <c r="A57" s="44"/>
      <c r="B57" s="44"/>
      <c r="C57" s="44"/>
      <c r="D57" s="44"/>
    </row>
    <row r="58" spans="1:4" ht="12.75">
      <c r="A58" s="44"/>
      <c r="B58" s="44"/>
      <c r="C58" s="44"/>
      <c r="D58" s="44"/>
    </row>
    <row r="59" spans="1:4" ht="12.75">
      <c r="A59" s="44"/>
      <c r="B59" s="44"/>
      <c r="C59" s="44"/>
      <c r="D59" s="44"/>
    </row>
    <row r="60" spans="1:4" ht="12.75">
      <c r="A60" s="44"/>
      <c r="B60" s="44"/>
      <c r="C60" s="44"/>
      <c r="D60" s="44"/>
    </row>
    <row r="61" spans="1:4" ht="12.75">
      <c r="A61" s="44"/>
      <c r="B61" s="44"/>
      <c r="C61" s="44"/>
      <c r="D61" s="44"/>
    </row>
    <row r="62" spans="1:4" ht="12.75">
      <c r="A62" s="44"/>
      <c r="B62" s="44"/>
      <c r="C62" s="44"/>
      <c r="D62" s="44"/>
    </row>
    <row r="63" spans="1:4" ht="12.75">
      <c r="A63" s="44"/>
      <c r="B63" s="44"/>
      <c r="C63" s="44"/>
      <c r="D63" s="44"/>
    </row>
    <row r="64" spans="1:4" ht="12.75">
      <c r="A64" s="44"/>
      <c r="B64" s="44"/>
      <c r="C64" s="44"/>
      <c r="D64" s="44"/>
    </row>
    <row r="65" spans="1:4" ht="12.75">
      <c r="A65" s="44"/>
      <c r="B65" s="44"/>
      <c r="C65" s="44"/>
      <c r="D65" s="44"/>
    </row>
    <row r="66" spans="1:4" ht="12.75">
      <c r="A66" s="44"/>
      <c r="B66" s="44"/>
      <c r="C66" s="44"/>
      <c r="D66" s="44"/>
    </row>
    <row r="67" spans="1:4" ht="12.75">
      <c r="A67" s="44"/>
      <c r="B67" s="44"/>
      <c r="C67" s="44"/>
      <c r="D67" s="44"/>
    </row>
    <row r="68" spans="1:4" ht="12.75">
      <c r="A68" s="44"/>
      <c r="B68" s="44"/>
      <c r="C68" s="44"/>
      <c r="D68" s="44"/>
    </row>
    <row r="69" spans="1:4" ht="12.75">
      <c r="A69" s="44"/>
      <c r="B69" s="44"/>
      <c r="C69" s="44"/>
      <c r="D69" s="44"/>
    </row>
    <row r="70" spans="1:4" ht="12.75">
      <c r="A70" s="44"/>
      <c r="B70" s="44"/>
      <c r="C70" s="44"/>
      <c r="D70" s="44"/>
    </row>
    <row r="71" spans="1:4" ht="12.75">
      <c r="A71" s="44"/>
      <c r="B71" s="44"/>
      <c r="C71" s="44"/>
      <c r="D71" s="44"/>
    </row>
    <row r="72" spans="1:4" ht="12.75">
      <c r="A72" s="44"/>
      <c r="B72" s="44"/>
      <c r="C72" s="44"/>
      <c r="D72" s="44"/>
    </row>
    <row r="73" spans="1:4" ht="12.75">
      <c r="A73" s="44"/>
      <c r="B73" s="44"/>
      <c r="C73" s="44"/>
      <c r="D73" s="44"/>
    </row>
    <row r="74" spans="1:4" ht="12.75">
      <c r="A74" s="44"/>
      <c r="B74" s="44"/>
      <c r="C74" s="44"/>
      <c r="D74" s="44"/>
    </row>
    <row r="75" spans="1:4" ht="12.75">
      <c r="A75" s="44"/>
      <c r="B75" s="44"/>
      <c r="C75" s="44"/>
      <c r="D75" s="44"/>
    </row>
    <row r="76" spans="1:4" ht="12.75">
      <c r="A76" s="44"/>
      <c r="B76" s="44"/>
      <c r="C76" s="44"/>
      <c r="D76" s="44"/>
    </row>
    <row r="77" spans="1:4" ht="12.75">
      <c r="A77" s="44"/>
      <c r="B77" s="44"/>
      <c r="C77" s="44"/>
      <c r="D77" s="44"/>
    </row>
    <row r="78" spans="1:4" ht="12.75">
      <c r="A78" s="44"/>
      <c r="B78" s="44"/>
      <c r="C78" s="44"/>
      <c r="D78" s="44"/>
    </row>
    <row r="79" spans="1:4" ht="12.75">
      <c r="A79" s="44"/>
      <c r="B79" s="44"/>
      <c r="C79" s="44"/>
      <c r="D79" s="44"/>
    </row>
    <row r="80" spans="1:4" ht="12.75">
      <c r="A80" s="44"/>
      <c r="B80" s="44"/>
      <c r="C80" s="44"/>
      <c r="D80" s="44"/>
    </row>
    <row r="81" s="44" customFormat="1" ht="12.75"/>
    <row r="82" s="44" customFormat="1" ht="12.75"/>
    <row r="83" s="44" customFormat="1" ht="12.75"/>
    <row r="84" s="44" customFormat="1" ht="12.75"/>
    <row r="85" s="44" customFormat="1" ht="12.75"/>
    <row r="86" s="44" customFormat="1" ht="12.75"/>
    <row r="87" s="44" customFormat="1" ht="12.75"/>
    <row r="88" s="44" customFormat="1" ht="12.75"/>
    <row r="89" s="44" customFormat="1" ht="12.75"/>
    <row r="90" s="44" customFormat="1" ht="12.75"/>
    <row r="91" s="44" customFormat="1" ht="12.75"/>
    <row r="92" s="44" customFormat="1" ht="12.75"/>
    <row r="93" s="44" customFormat="1" ht="12.75"/>
    <row r="94" s="44" customFormat="1" ht="12.75"/>
    <row r="95" s="44" customFormat="1" ht="12.75">
      <c r="A95" s="44" t="e">
        <f>+IF(#REF!&lt;0.5*#REF!,+IF(#REF!/#REF!&gt;0.15,0.5,1),0)</f>
        <v>#REF!</v>
      </c>
    </row>
    <row r="96" s="44" customFormat="1" ht="12.75"/>
    <row r="97" s="44" customFormat="1" ht="12.75"/>
    <row r="98" s="44" customFormat="1" ht="12.75"/>
    <row r="99" s="44" customFormat="1" ht="12.75"/>
    <row r="100" s="44" customFormat="1" ht="12.75"/>
    <row r="101" s="44" customFormat="1" ht="12.75"/>
    <row r="102" s="44" customFormat="1" ht="12.75"/>
    <row r="103" s="44" customFormat="1" ht="12.75"/>
    <row r="104" s="44" customFormat="1" ht="12.75"/>
    <row r="105" s="44" customFormat="1" ht="12.75"/>
    <row r="106" s="44" customFormat="1" ht="12.75"/>
    <row r="107" s="44" customFormat="1" ht="12.75"/>
    <row r="108" s="44" customFormat="1" ht="12.75"/>
    <row r="109" s="44" customFormat="1" ht="12.75"/>
    <row r="110" s="44" customFormat="1" ht="12.75"/>
    <row r="111" s="44" customFormat="1" ht="12.75"/>
    <row r="112" s="44" customFormat="1" ht="12.75"/>
    <row r="113" s="44" customFormat="1" ht="12.75"/>
    <row r="114" s="44" customFormat="1" ht="12.75"/>
    <row r="115" s="44" customFormat="1" ht="12.75"/>
    <row r="116" s="44" customFormat="1" ht="12.75"/>
    <row r="117" s="44" customFormat="1" ht="12.75"/>
    <row r="118" s="44" customFormat="1" ht="12.75"/>
    <row r="119" s="44" customFormat="1" ht="12.75"/>
    <row r="120" s="44" customFormat="1" ht="12.75"/>
    <row r="121" s="44" customFormat="1" ht="12.75"/>
    <row r="122" s="44" customFormat="1" ht="12.75"/>
    <row r="123" s="44" customFormat="1" ht="12.75"/>
    <row r="124" s="44" customFormat="1" ht="12.75"/>
    <row r="125" s="44" customFormat="1" ht="12.75"/>
    <row r="126" s="44" customFormat="1" ht="12.75"/>
    <row r="127" s="44" customFormat="1" ht="12.75"/>
    <row r="128" s="44" customFormat="1" ht="12.75"/>
    <row r="129" s="44" customFormat="1" ht="12.75"/>
    <row r="130" s="44" customFormat="1" ht="12.75"/>
    <row r="131" s="44" customFormat="1" ht="12.75"/>
    <row r="132" s="44" customFormat="1" ht="12.75"/>
    <row r="133" s="44" customFormat="1" ht="12.75"/>
    <row r="134" s="44" customFormat="1" ht="12.75"/>
    <row r="135" s="44" customFormat="1" ht="12.75"/>
    <row r="136" s="44" customFormat="1" ht="12.75"/>
    <row r="137" s="44" customFormat="1" ht="12.75"/>
    <row r="138" s="44" customFormat="1" ht="12.75"/>
    <row r="139" s="44" customFormat="1" ht="12.75"/>
    <row r="140" s="44" customFormat="1" ht="12.75"/>
    <row r="141" s="44" customFormat="1" ht="12.75"/>
    <row r="142" s="44" customFormat="1" ht="12.75"/>
    <row r="143" s="44" customFormat="1" ht="12.75"/>
    <row r="144" s="44" customFormat="1" ht="12.75"/>
    <row r="145" s="44" customFormat="1" ht="12.75"/>
    <row r="146" s="44" customFormat="1" ht="12.75"/>
    <row r="147" s="44" customFormat="1" ht="12.75"/>
    <row r="148" s="44" customFormat="1" ht="12.75"/>
    <row r="149" s="44" customFormat="1" ht="12.75"/>
    <row r="150" s="44" customFormat="1" ht="12.75"/>
    <row r="151" s="44" customFormat="1" ht="12.75"/>
    <row r="152" s="44" customFormat="1" ht="12.75"/>
    <row r="153" s="44" customFormat="1" ht="12.75"/>
    <row r="154" s="44" customFormat="1" ht="12.75"/>
    <row r="155" s="44" customFormat="1" ht="12.75"/>
    <row r="156" s="44" customFormat="1" ht="12.75"/>
    <row r="157" s="44" customFormat="1" ht="12.75"/>
    <row r="158" s="44" customFormat="1" ht="12.75"/>
    <row r="159" s="44" customFormat="1" ht="12.75"/>
    <row r="160" s="44" customFormat="1" ht="12.75"/>
    <row r="161" s="44" customFormat="1" ht="12.75"/>
    <row r="162" s="44" customFormat="1" ht="12.75"/>
    <row r="163" s="44" customFormat="1" ht="12.75"/>
    <row r="164" s="44" customFormat="1" ht="12.75"/>
    <row r="165" s="44" customFormat="1" ht="12.75"/>
  </sheetData>
  <sheetProtection password="EF65" sheet="1" objects="1" scenarios="1"/>
  <mergeCells count="9">
    <mergeCell ref="A1:D1"/>
    <mergeCell ref="A2:D2"/>
    <mergeCell ref="B3:D3"/>
    <mergeCell ref="A4:D4"/>
    <mergeCell ref="C5:D5"/>
    <mergeCell ref="A6:D6"/>
    <mergeCell ref="A32:D32"/>
    <mergeCell ref="A30:D30"/>
    <mergeCell ref="A31:D31"/>
  </mergeCells>
  <printOptions/>
  <pageMargins left="0.3937007874015748" right="0.3937007874015748" top="0.984251968503937" bottom="0.984251968503937" header="0.5118110236220472" footer="0.5118110236220472"/>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J48"/>
  <sheetViews>
    <sheetView workbookViewId="0" topLeftCell="A1">
      <selection activeCell="E4" sqref="E4:G4"/>
    </sheetView>
  </sheetViews>
  <sheetFormatPr defaultColWidth="9.140625" defaultRowHeight="12.75"/>
  <cols>
    <col min="1" max="1" width="5.00390625" style="0" customWidth="1"/>
    <col min="3" max="3" width="10.57421875" style="0" customWidth="1"/>
    <col min="4" max="4" width="23.28125" style="0" customWidth="1"/>
    <col min="5" max="10" width="7.7109375" style="0" customWidth="1"/>
    <col min="11" max="58" width="9.140625" style="170" customWidth="1"/>
  </cols>
  <sheetData>
    <row r="1" spans="1:10" ht="13.5" thickBot="1">
      <c r="A1" s="434" t="s">
        <v>337</v>
      </c>
      <c r="B1" s="435"/>
      <c r="C1" s="435"/>
      <c r="D1" s="435"/>
      <c r="E1" s="435"/>
      <c r="F1" s="435"/>
      <c r="G1" s="436"/>
      <c r="H1" s="436"/>
      <c r="I1" s="436"/>
      <c r="J1" s="436"/>
    </row>
    <row r="2" spans="1:10" ht="12" customHeight="1">
      <c r="A2" s="495"/>
      <c r="B2" s="357"/>
      <c r="C2" s="357"/>
      <c r="D2" s="496"/>
      <c r="E2" s="500" t="s">
        <v>136</v>
      </c>
      <c r="F2" s="357"/>
      <c r="G2" s="357"/>
      <c r="H2" s="357"/>
      <c r="I2" s="357"/>
      <c r="J2" s="501"/>
    </row>
    <row r="3" spans="1:10" ht="12" customHeight="1">
      <c r="A3" s="497"/>
      <c r="B3" s="384"/>
      <c r="C3" s="384"/>
      <c r="D3" s="385"/>
      <c r="E3" s="502" t="s">
        <v>569</v>
      </c>
      <c r="F3" s="502"/>
      <c r="G3" s="488"/>
      <c r="H3" s="502" t="s">
        <v>584</v>
      </c>
      <c r="I3" s="488"/>
      <c r="J3" s="503"/>
    </row>
    <row r="4" spans="1:10" ht="24" customHeight="1">
      <c r="A4" s="33">
        <v>31</v>
      </c>
      <c r="B4" s="431" t="s">
        <v>9</v>
      </c>
      <c r="C4" s="432"/>
      <c r="D4" s="433"/>
      <c r="E4" s="480">
        <f>+2Př1!G12</f>
        <v>0</v>
      </c>
      <c r="F4" s="481"/>
      <c r="G4" s="446"/>
      <c r="H4" s="475"/>
      <c r="I4" s="476"/>
      <c r="J4" s="477"/>
    </row>
    <row r="5" spans="1:10" ht="36" customHeight="1">
      <c r="A5" s="33">
        <v>32</v>
      </c>
      <c r="B5" s="431" t="s">
        <v>10</v>
      </c>
      <c r="C5" s="432"/>
      <c r="D5" s="433"/>
      <c r="E5" s="480">
        <f>+1Př1!F24</f>
        <v>0</v>
      </c>
      <c r="F5" s="481"/>
      <c r="G5" s="446"/>
      <c r="H5" s="475"/>
      <c r="I5" s="476"/>
      <c r="J5" s="477"/>
    </row>
    <row r="6" spans="1:10" ht="19.5" customHeight="1">
      <c r="A6" s="33">
        <v>33</v>
      </c>
      <c r="B6" s="431" t="s">
        <v>113</v>
      </c>
      <c r="C6" s="439"/>
      <c r="D6" s="440"/>
      <c r="E6" s="504">
        <f>+ZAV!C31</f>
        <v>0</v>
      </c>
      <c r="F6" s="505"/>
      <c r="G6" s="506"/>
      <c r="H6" s="475"/>
      <c r="I6" s="476"/>
      <c r="J6" s="477"/>
    </row>
    <row r="7" spans="1:10" ht="24" customHeight="1">
      <c r="A7" s="33">
        <v>34</v>
      </c>
      <c r="B7" s="431" t="s">
        <v>11</v>
      </c>
      <c r="C7" s="432"/>
      <c r="D7" s="433"/>
      <c r="E7" s="480">
        <f>+2Př1!G25</f>
        <v>0</v>
      </c>
      <c r="F7" s="481"/>
      <c r="G7" s="446"/>
      <c r="H7" s="475"/>
      <c r="I7" s="476"/>
      <c r="J7" s="477"/>
    </row>
    <row r="8" spans="1:10" ht="24" customHeight="1">
      <c r="A8" s="33">
        <v>35</v>
      </c>
      <c r="B8" s="431" t="s">
        <v>12</v>
      </c>
      <c r="C8" s="439"/>
      <c r="D8" s="440"/>
      <c r="E8" s="480">
        <f>+2Př1!G42</f>
        <v>0</v>
      </c>
      <c r="F8" s="481"/>
      <c r="G8" s="446"/>
      <c r="H8" s="475"/>
      <c r="I8" s="476"/>
      <c r="J8" s="477"/>
    </row>
    <row r="9" spans="1:10" ht="24" customHeight="1">
      <c r="A9" s="33">
        <v>36</v>
      </c>
      <c r="B9" s="431" t="s">
        <v>13</v>
      </c>
      <c r="C9" s="432"/>
      <c r="D9" s="433"/>
      <c r="E9" s="480">
        <f>SUM(E5:E8)</f>
        <v>0</v>
      </c>
      <c r="F9" s="481"/>
      <c r="G9" s="446"/>
      <c r="H9" s="475"/>
      <c r="I9" s="476"/>
      <c r="J9" s="477"/>
    </row>
    <row r="10" spans="1:10" ht="19.5" customHeight="1">
      <c r="A10" s="33">
        <v>37</v>
      </c>
      <c r="B10" s="507" t="s">
        <v>114</v>
      </c>
      <c r="C10" s="328"/>
      <c r="D10" s="490"/>
      <c r="E10" s="480">
        <f>+IF(E9&gt;0,E9+E4,E4)</f>
        <v>0</v>
      </c>
      <c r="F10" s="481"/>
      <c r="G10" s="446"/>
      <c r="H10" s="475"/>
      <c r="I10" s="476"/>
      <c r="J10" s="477"/>
    </row>
    <row r="11" spans="1:10" ht="24" customHeight="1">
      <c r="A11" s="33">
        <v>38</v>
      </c>
      <c r="B11" s="431" t="s">
        <v>115</v>
      </c>
      <c r="C11" s="439"/>
      <c r="D11" s="440"/>
      <c r="E11" s="482">
        <v>0</v>
      </c>
      <c r="F11" s="483"/>
      <c r="G11" s="449"/>
      <c r="H11" s="475"/>
      <c r="I11" s="476"/>
      <c r="J11" s="477"/>
    </row>
    <row r="12" spans="1:10" ht="19.5" customHeight="1" thickBot="1">
      <c r="A12" s="34">
        <v>39</v>
      </c>
      <c r="B12" s="498" t="s">
        <v>116</v>
      </c>
      <c r="C12" s="376"/>
      <c r="D12" s="499"/>
      <c r="E12" s="484">
        <f>+E10-E11</f>
        <v>0</v>
      </c>
      <c r="F12" s="485"/>
      <c r="G12" s="486"/>
      <c r="H12" s="452"/>
      <c r="I12" s="453"/>
      <c r="J12" s="454"/>
    </row>
    <row r="13" spans="1:10" ht="19.5" customHeight="1">
      <c r="A13" s="491" t="s">
        <v>117</v>
      </c>
      <c r="B13" s="350"/>
      <c r="C13" s="350"/>
      <c r="D13" s="350"/>
      <c r="E13" s="350"/>
      <c r="F13" s="350"/>
      <c r="G13" s="350"/>
      <c r="H13" s="350"/>
      <c r="I13" s="350"/>
      <c r="J13" s="350"/>
    </row>
    <row r="14" spans="1:10" ht="15" customHeight="1">
      <c r="A14" s="386" t="s">
        <v>68</v>
      </c>
      <c r="B14" s="355"/>
      <c r="C14" s="355"/>
      <c r="D14" s="355"/>
      <c r="E14" s="355"/>
      <c r="F14" s="355"/>
      <c r="G14" s="355"/>
      <c r="H14" s="355"/>
      <c r="I14" s="355"/>
      <c r="J14" s="355"/>
    </row>
    <row r="15" spans="1:10" ht="12" customHeight="1" thickBot="1">
      <c r="A15" s="443" t="s">
        <v>327</v>
      </c>
      <c r="B15" s="403"/>
      <c r="C15" s="403"/>
      <c r="D15" s="403"/>
      <c r="E15" s="403"/>
      <c r="F15" s="403"/>
      <c r="G15" s="403"/>
      <c r="H15" s="403"/>
      <c r="I15" s="403"/>
      <c r="J15" s="403"/>
    </row>
    <row r="16" spans="1:10" ht="15" customHeight="1">
      <c r="A16" s="469" t="s">
        <v>328</v>
      </c>
      <c r="B16" s="470"/>
      <c r="C16" s="470"/>
      <c r="D16" s="470"/>
      <c r="E16" s="470"/>
      <c r="F16" s="470"/>
      <c r="G16" s="470"/>
      <c r="H16" s="470"/>
      <c r="I16" s="470"/>
      <c r="J16" s="471"/>
    </row>
    <row r="17" spans="1:10" ht="24" customHeight="1">
      <c r="A17" s="466" t="s">
        <v>322</v>
      </c>
      <c r="B17" s="432"/>
      <c r="C17" s="432"/>
      <c r="D17" s="432"/>
      <c r="E17" s="432"/>
      <c r="F17" s="432"/>
      <c r="G17" s="432"/>
      <c r="H17" s="171"/>
      <c r="I17" s="467">
        <v>0</v>
      </c>
      <c r="J17" s="468"/>
    </row>
    <row r="18" spans="1:10" ht="15" customHeight="1">
      <c r="A18" s="455" t="s">
        <v>583</v>
      </c>
      <c r="B18" s="456"/>
      <c r="C18" s="456"/>
      <c r="D18" s="456"/>
      <c r="E18" s="456"/>
      <c r="F18" s="456"/>
      <c r="G18" s="456"/>
      <c r="H18" s="456"/>
      <c r="I18" s="456"/>
      <c r="J18" s="457"/>
    </row>
    <row r="19" spans="1:10" ht="15" customHeight="1">
      <c r="A19" s="458" t="s">
        <v>329</v>
      </c>
      <c r="B19" s="459"/>
      <c r="C19" s="460"/>
      <c r="D19" s="461"/>
      <c r="E19" s="461"/>
      <c r="F19" s="462"/>
      <c r="G19" s="463" t="s">
        <v>568</v>
      </c>
      <c r="H19" s="459"/>
      <c r="I19" s="464"/>
      <c r="J19" s="465"/>
    </row>
    <row r="20" spans="1:10" ht="26.25" customHeight="1">
      <c r="A20" s="492" t="s">
        <v>323</v>
      </c>
      <c r="B20" s="493"/>
      <c r="C20" s="493"/>
      <c r="D20" s="493"/>
      <c r="E20" s="493"/>
      <c r="F20" s="493"/>
      <c r="G20" s="493"/>
      <c r="H20" s="493"/>
      <c r="I20" s="493"/>
      <c r="J20" s="494"/>
    </row>
    <row r="21" spans="1:10" ht="36.75" customHeight="1">
      <c r="A21" s="174"/>
      <c r="B21" s="472" t="s">
        <v>550</v>
      </c>
      <c r="C21" s="473"/>
      <c r="D21" s="473"/>
      <c r="E21" s="473"/>
      <c r="F21" s="353"/>
      <c r="G21" s="474" t="s">
        <v>551</v>
      </c>
      <c r="H21" s="459"/>
      <c r="I21" s="175" t="s">
        <v>330</v>
      </c>
      <c r="J21" s="172" t="s">
        <v>331</v>
      </c>
    </row>
    <row r="22" spans="1:10" ht="15" customHeight="1">
      <c r="A22" s="9"/>
      <c r="B22" s="487">
        <v>1</v>
      </c>
      <c r="C22" s="488"/>
      <c r="D22" s="488"/>
      <c r="E22" s="488"/>
      <c r="F22" s="489"/>
      <c r="G22" s="487">
        <v>2</v>
      </c>
      <c r="H22" s="490"/>
      <c r="I22" s="173">
        <v>3</v>
      </c>
      <c r="J22" s="12">
        <v>4</v>
      </c>
    </row>
    <row r="23" spans="1:10" ht="15" customHeight="1">
      <c r="A23" s="29">
        <v>1</v>
      </c>
      <c r="B23" s="478" t="s">
        <v>549</v>
      </c>
      <c r="C23" s="479"/>
      <c r="D23" s="479"/>
      <c r="E23" s="479"/>
      <c r="F23" s="426"/>
      <c r="G23" s="425"/>
      <c r="H23" s="426"/>
      <c r="I23" s="273"/>
      <c r="J23" s="275"/>
    </row>
    <row r="24" spans="1:10" ht="15" customHeight="1">
      <c r="A24" s="29">
        <v>2</v>
      </c>
      <c r="B24" s="478" t="s">
        <v>549</v>
      </c>
      <c r="C24" s="479"/>
      <c r="D24" s="479"/>
      <c r="E24" s="479"/>
      <c r="F24" s="426"/>
      <c r="G24" s="425"/>
      <c r="H24" s="426"/>
      <c r="I24" s="273"/>
      <c r="J24" s="275"/>
    </row>
    <row r="25" spans="1:10" ht="15" customHeight="1">
      <c r="A25" s="29">
        <v>3</v>
      </c>
      <c r="B25" s="478" t="s">
        <v>549</v>
      </c>
      <c r="C25" s="479"/>
      <c r="D25" s="479"/>
      <c r="E25" s="479"/>
      <c r="F25" s="426"/>
      <c r="G25" s="425"/>
      <c r="H25" s="426"/>
      <c r="I25" s="273"/>
      <c r="J25" s="275"/>
    </row>
    <row r="26" spans="1:10" ht="15" customHeight="1" thickBot="1">
      <c r="A26" s="28">
        <v>4</v>
      </c>
      <c r="B26" s="514" t="s">
        <v>549</v>
      </c>
      <c r="C26" s="333"/>
      <c r="D26" s="333"/>
      <c r="E26" s="333"/>
      <c r="F26" s="515"/>
      <c r="G26" s="427"/>
      <c r="H26" s="428"/>
      <c r="I26" s="274"/>
      <c r="J26" s="276"/>
    </row>
    <row r="27" spans="1:10" ht="15" customHeight="1" thickBot="1">
      <c r="A27" s="516"/>
      <c r="B27" s="517"/>
      <c r="C27" s="517"/>
      <c r="D27" s="517"/>
      <c r="E27" s="517"/>
      <c r="F27" s="517"/>
      <c r="G27" s="517"/>
      <c r="H27" s="517"/>
      <c r="I27" s="517"/>
      <c r="J27" s="517"/>
    </row>
    <row r="28" spans="1:10" ht="12" customHeight="1">
      <c r="A28" s="518" t="s">
        <v>309</v>
      </c>
      <c r="B28" s="519"/>
      <c r="C28" s="520"/>
      <c r="D28" s="521"/>
      <c r="E28" s="528" t="s">
        <v>332</v>
      </c>
      <c r="F28" s="336"/>
      <c r="G28" s="336"/>
      <c r="H28" s="336"/>
      <c r="I28" s="336"/>
      <c r="J28" s="529"/>
    </row>
    <row r="29" spans="1:10" ht="12" customHeight="1">
      <c r="A29" s="522"/>
      <c r="B29" s="523"/>
      <c r="C29" s="473"/>
      <c r="D29" s="353"/>
      <c r="E29" s="530" t="s">
        <v>569</v>
      </c>
      <c r="F29" s="531"/>
      <c r="G29" s="531"/>
      <c r="H29" s="532" t="s">
        <v>584</v>
      </c>
      <c r="I29" s="488"/>
      <c r="J29" s="503"/>
    </row>
    <row r="30" spans="1:10" ht="22.5" customHeight="1">
      <c r="A30" s="524"/>
      <c r="B30" s="525"/>
      <c r="C30" s="526"/>
      <c r="D30" s="527"/>
      <c r="E30" s="176" t="s">
        <v>330</v>
      </c>
      <c r="F30" s="445" t="s">
        <v>324</v>
      </c>
      <c r="G30" s="446"/>
      <c r="H30" s="176" t="s">
        <v>330</v>
      </c>
      <c r="I30" s="445" t="s">
        <v>219</v>
      </c>
      <c r="J30" s="447"/>
    </row>
    <row r="31" spans="1:10" ht="15" customHeight="1">
      <c r="A31" s="82">
        <v>40</v>
      </c>
      <c r="B31" s="441" t="s">
        <v>14</v>
      </c>
      <c r="C31" s="441"/>
      <c r="D31" s="442"/>
      <c r="E31" s="270"/>
      <c r="F31" s="448">
        <v>38040</v>
      </c>
      <c r="G31" s="449"/>
      <c r="H31" s="259"/>
      <c r="I31" s="510"/>
      <c r="J31" s="511"/>
    </row>
    <row r="32" spans="1:10" ht="15" customHeight="1">
      <c r="A32" s="86" t="s">
        <v>333</v>
      </c>
      <c r="B32" s="142" t="s">
        <v>15</v>
      </c>
      <c r="C32" s="142"/>
      <c r="D32" s="142"/>
      <c r="E32" s="271">
        <f>+SUM(I23:I26)</f>
        <v>0</v>
      </c>
      <c r="F32" s="450">
        <f>+E32*1960</f>
        <v>0</v>
      </c>
      <c r="G32" s="451"/>
      <c r="H32" s="259"/>
      <c r="I32" s="510"/>
      <c r="J32" s="511"/>
    </row>
    <row r="33" spans="1:10" ht="24" customHeight="1">
      <c r="A33" s="82" t="s">
        <v>334</v>
      </c>
      <c r="B33" s="437" t="s">
        <v>21</v>
      </c>
      <c r="C33" s="437"/>
      <c r="D33" s="438"/>
      <c r="E33" s="271">
        <f>+SUM(J23:J26)</f>
        <v>0</v>
      </c>
      <c r="F33" s="450">
        <f>+E33*1960</f>
        <v>0</v>
      </c>
      <c r="G33" s="451"/>
      <c r="H33" s="259"/>
      <c r="I33" s="510"/>
      <c r="J33" s="511"/>
    </row>
    <row r="34" spans="1:10" ht="15" customHeight="1">
      <c r="A34" s="86" t="s">
        <v>335</v>
      </c>
      <c r="B34" s="441" t="s">
        <v>16</v>
      </c>
      <c r="C34" s="441"/>
      <c r="D34" s="442"/>
      <c r="E34" s="271">
        <v>0</v>
      </c>
      <c r="F34" s="450">
        <f>+E34*1810</f>
        <v>0</v>
      </c>
      <c r="G34" s="451"/>
      <c r="H34" s="259"/>
      <c r="I34" s="510"/>
      <c r="J34" s="511"/>
    </row>
    <row r="35" spans="1:10" ht="24" customHeight="1">
      <c r="A35" s="82" t="s">
        <v>336</v>
      </c>
      <c r="B35" s="437" t="s">
        <v>20</v>
      </c>
      <c r="C35" s="437"/>
      <c r="D35" s="438"/>
      <c r="E35" s="271">
        <v>0</v>
      </c>
      <c r="F35" s="450">
        <f>+E35*1810</f>
        <v>0</v>
      </c>
      <c r="G35" s="451"/>
      <c r="H35" s="259"/>
      <c r="I35" s="510"/>
      <c r="J35" s="511"/>
    </row>
    <row r="36" spans="1:10" ht="24" customHeight="1">
      <c r="A36" s="82">
        <v>43</v>
      </c>
      <c r="B36" s="437" t="s">
        <v>17</v>
      </c>
      <c r="C36" s="437"/>
      <c r="D36" s="438"/>
      <c r="E36" s="271">
        <v>0</v>
      </c>
      <c r="F36" s="450">
        <f>+E36*595</f>
        <v>0</v>
      </c>
      <c r="G36" s="451"/>
      <c r="H36" s="259"/>
      <c r="I36" s="510"/>
      <c r="J36" s="511"/>
    </row>
    <row r="37" spans="1:10" ht="21.75" customHeight="1">
      <c r="A37" s="82">
        <v>44</v>
      </c>
      <c r="B37" s="437" t="s">
        <v>18</v>
      </c>
      <c r="C37" s="437"/>
      <c r="D37" s="438"/>
      <c r="E37" s="271">
        <v>0</v>
      </c>
      <c r="F37" s="450">
        <f>+E37*1190</f>
        <v>0</v>
      </c>
      <c r="G37" s="451"/>
      <c r="H37" s="259"/>
      <c r="I37" s="510"/>
      <c r="J37" s="511"/>
    </row>
    <row r="38" spans="1:10" ht="15" customHeight="1">
      <c r="A38" s="82">
        <v>45</v>
      </c>
      <c r="B38" s="437" t="s">
        <v>19</v>
      </c>
      <c r="C38" s="437"/>
      <c r="D38" s="438"/>
      <c r="E38" s="271">
        <v>0</v>
      </c>
      <c r="F38" s="450">
        <f>+E38*4170</f>
        <v>0</v>
      </c>
      <c r="G38" s="451"/>
      <c r="H38" s="259"/>
      <c r="I38" s="510"/>
      <c r="J38" s="511"/>
    </row>
    <row r="39" spans="1:10" ht="15" customHeight="1">
      <c r="A39" s="82">
        <v>46</v>
      </c>
      <c r="B39" s="437" t="s">
        <v>22</v>
      </c>
      <c r="C39" s="437"/>
      <c r="D39" s="438"/>
      <c r="E39" s="271">
        <v>0</v>
      </c>
      <c r="F39" s="450">
        <f>+E39*950</f>
        <v>0</v>
      </c>
      <c r="G39" s="451"/>
      <c r="H39" s="259"/>
      <c r="I39" s="510"/>
      <c r="J39" s="511"/>
    </row>
    <row r="40" spans="1:10" ht="15" customHeight="1">
      <c r="A40" s="82">
        <v>47</v>
      </c>
      <c r="B40" s="441" t="s">
        <v>23</v>
      </c>
      <c r="C40" s="441"/>
      <c r="D40" s="442"/>
      <c r="E40" s="270"/>
      <c r="F40" s="448">
        <v>0</v>
      </c>
      <c r="G40" s="449"/>
      <c r="H40" s="259"/>
      <c r="I40" s="510"/>
      <c r="J40" s="511"/>
    </row>
    <row r="41" spans="1:10" ht="15" customHeight="1" thickBot="1">
      <c r="A41" s="83">
        <v>48</v>
      </c>
      <c r="B41" s="429" t="s">
        <v>24</v>
      </c>
      <c r="C41" s="429"/>
      <c r="D41" s="430"/>
      <c r="E41" s="272"/>
      <c r="F41" s="508">
        <v>0</v>
      </c>
      <c r="G41" s="509"/>
      <c r="H41" s="260"/>
      <c r="I41" s="512"/>
      <c r="J41" s="513"/>
    </row>
    <row r="42" spans="1:10" ht="12.75">
      <c r="A42" s="444">
        <v>2</v>
      </c>
      <c r="B42" s="444"/>
      <c r="C42" s="444"/>
      <c r="D42" s="444"/>
      <c r="E42" s="444"/>
      <c r="F42" s="444"/>
      <c r="G42" s="444"/>
      <c r="H42" s="444"/>
      <c r="I42" s="444"/>
      <c r="J42" s="444"/>
    </row>
    <row r="43" spans="1:10" ht="12.75">
      <c r="A43" s="170"/>
      <c r="B43" s="170"/>
      <c r="C43" s="170"/>
      <c r="D43" s="170"/>
      <c r="E43" s="170"/>
      <c r="F43" s="170"/>
      <c r="G43" s="170"/>
      <c r="H43" s="170"/>
      <c r="I43" s="170"/>
      <c r="J43" s="170"/>
    </row>
    <row r="44" spans="1:10" ht="12.75">
      <c r="A44" s="170"/>
      <c r="B44" s="170"/>
      <c r="C44" s="170"/>
      <c r="D44" s="170"/>
      <c r="E44" s="170"/>
      <c r="F44" s="170"/>
      <c r="G44" s="170"/>
      <c r="H44" s="170"/>
      <c r="I44" s="170"/>
      <c r="J44" s="170"/>
    </row>
    <row r="45" spans="1:10" ht="12.75">
      <c r="A45" s="170"/>
      <c r="B45" s="170"/>
      <c r="C45" s="170"/>
      <c r="D45" s="170"/>
      <c r="E45" s="170"/>
      <c r="F45" s="170"/>
      <c r="G45" s="170"/>
      <c r="H45" s="170"/>
      <c r="I45" s="170"/>
      <c r="J45" s="170"/>
    </row>
    <row r="46" spans="1:10" ht="12.75">
      <c r="A46" s="170"/>
      <c r="B46" s="170"/>
      <c r="C46" s="170"/>
      <c r="D46" s="170"/>
      <c r="E46" s="170"/>
      <c r="F46" s="170"/>
      <c r="G46" s="170"/>
      <c r="H46" s="170"/>
      <c r="I46" s="170"/>
      <c r="J46" s="170"/>
    </row>
    <row r="47" spans="1:10" ht="12.75">
      <c r="A47" s="170"/>
      <c r="B47" s="170"/>
      <c r="C47" s="170"/>
      <c r="D47" s="170"/>
      <c r="E47" s="170"/>
      <c r="F47" s="170"/>
      <c r="G47" s="170"/>
      <c r="H47" s="170"/>
      <c r="I47" s="170"/>
      <c r="J47" s="170"/>
    </row>
    <row r="48" spans="1:10" ht="12.75">
      <c r="A48" s="170"/>
      <c r="B48" s="170"/>
      <c r="C48" s="170"/>
      <c r="D48" s="170"/>
      <c r="E48" s="170"/>
      <c r="F48" s="170"/>
      <c r="G48" s="170"/>
      <c r="H48" s="170"/>
      <c r="I48" s="170"/>
      <c r="J48" s="170"/>
    </row>
    <row r="49" s="170" customFormat="1" ht="12.75"/>
    <row r="50" s="170" customFormat="1" ht="12.75"/>
    <row r="51" s="170" customFormat="1" ht="12.75"/>
    <row r="52" s="170" customFormat="1" ht="12.75"/>
    <row r="53" s="170" customFormat="1" ht="12.75"/>
    <row r="54" s="170" customFormat="1" ht="12.75"/>
    <row r="55" s="170" customFormat="1" ht="12.75"/>
    <row r="56" s="170" customFormat="1" ht="12.75"/>
    <row r="57" s="170" customFormat="1" ht="12.75"/>
    <row r="58" s="170" customFormat="1" ht="12.75"/>
    <row r="59" s="170" customFormat="1" ht="12.75"/>
    <row r="60" s="170" customFormat="1" ht="12.75"/>
    <row r="61" s="170" customFormat="1" ht="12.75"/>
    <row r="62" s="170" customFormat="1" ht="12.75"/>
    <row r="63" s="170" customFormat="1" ht="12.75"/>
    <row r="64" s="170" customFormat="1" ht="12.75"/>
    <row r="65" s="170" customFormat="1" ht="12.75"/>
    <row r="66" s="170" customFormat="1" ht="12.75"/>
    <row r="67" s="170" customFormat="1" ht="12.75"/>
    <row r="68" s="170" customFormat="1" ht="12.75"/>
    <row r="69" s="170" customFormat="1" ht="12.75"/>
    <row r="70" s="170" customFormat="1" ht="12.75"/>
    <row r="71" s="170" customFormat="1" ht="12.75"/>
    <row r="72" s="170" customFormat="1" ht="12.75"/>
    <row r="73" s="170" customFormat="1" ht="12.75"/>
    <row r="74" s="170" customFormat="1" ht="12.75"/>
    <row r="75" s="170" customFormat="1" ht="12.75"/>
    <row r="76" s="170" customFormat="1" ht="12.75"/>
    <row r="77" s="170" customFormat="1" ht="12.75"/>
    <row r="78" s="170" customFormat="1" ht="12.75"/>
    <row r="79" s="170" customFormat="1" ht="12.75"/>
    <row r="80" s="170" customFormat="1" ht="12.75"/>
    <row r="81" s="170" customFormat="1" ht="12.75"/>
    <row r="82" s="170" customFormat="1" ht="12.75"/>
    <row r="83" s="170" customFormat="1" ht="12.75"/>
    <row r="84" s="170" customFormat="1" ht="12.75"/>
    <row r="85" s="170" customFormat="1" ht="12.75"/>
    <row r="86" s="170" customFormat="1" ht="12.75"/>
    <row r="87" s="170" customFormat="1" ht="12.75"/>
    <row r="88" s="170" customFormat="1" ht="12.75"/>
    <row r="89" s="170" customFormat="1" ht="12.75"/>
    <row r="90" s="170" customFormat="1" ht="12.75"/>
    <row r="91" s="170" customFormat="1" ht="12.75"/>
    <row r="92" s="170" customFormat="1" ht="12.75"/>
    <row r="93" s="170" customFormat="1" ht="12.75"/>
    <row r="94" s="170" customFormat="1" ht="12.75"/>
    <row r="95" s="170" customFormat="1" ht="12.75"/>
    <row r="96" s="170" customFormat="1" ht="12.75"/>
    <row r="97" s="170" customFormat="1" ht="12.75"/>
    <row r="98" s="170" customFormat="1" ht="12.75"/>
    <row r="99" s="170" customFormat="1" ht="12.75"/>
    <row r="100" s="170" customFormat="1" ht="12.75"/>
    <row r="101" s="170" customFormat="1" ht="12.75"/>
    <row r="102" s="170" customFormat="1" ht="12.75"/>
    <row r="103" s="170" customFormat="1" ht="12.75"/>
    <row r="104" s="170" customFormat="1" ht="12.75"/>
    <row r="105" s="170" customFormat="1" ht="12.75"/>
    <row r="106" s="170" customFormat="1" ht="12.75"/>
    <row r="107" s="170" customFormat="1" ht="12.75"/>
    <row r="108" s="170" customFormat="1" ht="12.75"/>
    <row r="109" s="170" customFormat="1" ht="12.75"/>
    <row r="110" s="170" customFormat="1" ht="12.75"/>
    <row r="111" s="170" customFormat="1" ht="12.75"/>
    <row r="112" s="170" customFormat="1" ht="12.75"/>
    <row r="113" s="170" customFormat="1" ht="12.75"/>
    <row r="114" s="170" customFormat="1" ht="12.75"/>
    <row r="115" s="170" customFormat="1" ht="12.75"/>
    <row r="116" s="170" customFormat="1" ht="12.75"/>
    <row r="117" s="170" customFormat="1" ht="12.75"/>
    <row r="118" s="170" customFormat="1" ht="12.75"/>
    <row r="119" s="170" customFormat="1" ht="12.75"/>
    <row r="120" s="170" customFormat="1" ht="12.75"/>
    <row r="121" s="170" customFormat="1" ht="12.75"/>
    <row r="122" s="170" customFormat="1" ht="12.75"/>
    <row r="123" s="170" customFormat="1" ht="12.75"/>
    <row r="124" s="170" customFormat="1" ht="12.75"/>
    <row r="125" s="170" customFormat="1" ht="12.75"/>
    <row r="126" s="170" customFormat="1" ht="12.75"/>
    <row r="127" s="170" customFormat="1" ht="12.75"/>
    <row r="128" s="170" customFormat="1" ht="12.75"/>
    <row r="129" s="170" customFormat="1" ht="12.75"/>
    <row r="130" s="170" customFormat="1" ht="12.75"/>
    <row r="131" s="170" customFormat="1" ht="12.75"/>
    <row r="132" s="170" customFormat="1" ht="12.75"/>
    <row r="133" s="170" customFormat="1" ht="12.75"/>
    <row r="134" s="170" customFormat="1" ht="12.75"/>
    <row r="135" s="170" customFormat="1" ht="12.75"/>
    <row r="136" s="170" customFormat="1" ht="12.75"/>
    <row r="137" s="170" customFormat="1" ht="12.75"/>
    <row r="138" s="170" customFormat="1" ht="12.75"/>
    <row r="139" s="170" customFormat="1" ht="12.75"/>
    <row r="140" s="170" customFormat="1" ht="12.75"/>
    <row r="141" s="170" customFormat="1" ht="12.75"/>
    <row r="142" s="170" customFormat="1" ht="12.75"/>
    <row r="143" s="170" customFormat="1" ht="12.75"/>
    <row r="144" s="170" customFormat="1" ht="12.75"/>
    <row r="145" s="170" customFormat="1" ht="12.75"/>
    <row r="146" s="170" customFormat="1" ht="12.75"/>
    <row r="147" s="170" customFormat="1" ht="12.75"/>
    <row r="148" s="170" customFormat="1" ht="12.75"/>
    <row r="149" s="170" customFormat="1" ht="12.75"/>
    <row r="150" s="170" customFormat="1" ht="12.75"/>
  </sheetData>
  <sheetProtection password="EF65" sheet="1" objects="1" scenarios="1"/>
  <mergeCells count="96">
    <mergeCell ref="B26:F26"/>
    <mergeCell ref="B31:D31"/>
    <mergeCell ref="A27:J27"/>
    <mergeCell ref="A28:D30"/>
    <mergeCell ref="E28:J28"/>
    <mergeCell ref="E29:G29"/>
    <mergeCell ref="H29:J29"/>
    <mergeCell ref="I38:J38"/>
    <mergeCell ref="I39:J39"/>
    <mergeCell ref="I40:J40"/>
    <mergeCell ref="I41:J41"/>
    <mergeCell ref="F39:G39"/>
    <mergeCell ref="F40:G40"/>
    <mergeCell ref="F41:G41"/>
    <mergeCell ref="I31:J31"/>
    <mergeCell ref="I32:J32"/>
    <mergeCell ref="I33:J33"/>
    <mergeCell ref="I34:J34"/>
    <mergeCell ref="I35:J35"/>
    <mergeCell ref="I36:J36"/>
    <mergeCell ref="I37:J37"/>
    <mergeCell ref="F35:G35"/>
    <mergeCell ref="F36:G36"/>
    <mergeCell ref="F37:G37"/>
    <mergeCell ref="F38:G38"/>
    <mergeCell ref="B24:F24"/>
    <mergeCell ref="E4:G4"/>
    <mergeCell ref="E5:G5"/>
    <mergeCell ref="E6:G6"/>
    <mergeCell ref="E7:G7"/>
    <mergeCell ref="E8:G8"/>
    <mergeCell ref="B4:D4"/>
    <mergeCell ref="B5:D5"/>
    <mergeCell ref="B6:D6"/>
    <mergeCell ref="B10:D10"/>
    <mergeCell ref="A2:D3"/>
    <mergeCell ref="B11:D11"/>
    <mergeCell ref="B12:D12"/>
    <mergeCell ref="H11:J11"/>
    <mergeCell ref="H5:J5"/>
    <mergeCell ref="E2:J2"/>
    <mergeCell ref="E3:G3"/>
    <mergeCell ref="H3:J3"/>
    <mergeCell ref="H4:J4"/>
    <mergeCell ref="B25:F25"/>
    <mergeCell ref="E9:G9"/>
    <mergeCell ref="E10:G10"/>
    <mergeCell ref="E11:G11"/>
    <mergeCell ref="E12:G12"/>
    <mergeCell ref="B22:F22"/>
    <mergeCell ref="B23:F23"/>
    <mergeCell ref="G22:H22"/>
    <mergeCell ref="A13:J13"/>
    <mergeCell ref="A20:J20"/>
    <mergeCell ref="B21:F21"/>
    <mergeCell ref="G21:H21"/>
    <mergeCell ref="H6:J6"/>
    <mergeCell ref="H7:J7"/>
    <mergeCell ref="H8:J8"/>
    <mergeCell ref="H9:J9"/>
    <mergeCell ref="H10:J10"/>
    <mergeCell ref="A14:J14"/>
    <mergeCell ref="B35:D35"/>
    <mergeCell ref="H12:J12"/>
    <mergeCell ref="A18:J18"/>
    <mergeCell ref="A19:B19"/>
    <mergeCell ref="C19:F19"/>
    <mergeCell ref="G19:H19"/>
    <mergeCell ref="I19:J19"/>
    <mergeCell ref="A17:G17"/>
    <mergeCell ref="I17:J17"/>
    <mergeCell ref="A16:J16"/>
    <mergeCell ref="A42:J42"/>
    <mergeCell ref="F30:G30"/>
    <mergeCell ref="I30:J30"/>
    <mergeCell ref="F31:G31"/>
    <mergeCell ref="F32:G32"/>
    <mergeCell ref="F33:G33"/>
    <mergeCell ref="F34:G34"/>
    <mergeCell ref="B37:D37"/>
    <mergeCell ref="B38:D38"/>
    <mergeCell ref="B33:D33"/>
    <mergeCell ref="B41:D41"/>
    <mergeCell ref="B7:D7"/>
    <mergeCell ref="A1:J1"/>
    <mergeCell ref="B39:D39"/>
    <mergeCell ref="B8:D8"/>
    <mergeCell ref="B9:D9"/>
    <mergeCell ref="B40:D40"/>
    <mergeCell ref="B36:D36"/>
    <mergeCell ref="A15:J15"/>
    <mergeCell ref="B34:D34"/>
    <mergeCell ref="G23:H23"/>
    <mergeCell ref="G24:H24"/>
    <mergeCell ref="G25:H25"/>
    <mergeCell ref="G26:H26"/>
  </mergeCells>
  <printOptions horizontalCentered="1" verticalCentered="1"/>
  <pageMargins left="0.3937007874015748" right="0.3937007874015748" top="0.5905511811023623" bottom="0.3937007874015748" header="0.5118110236220472" footer="0.5118110236220472"/>
  <pageSetup fitToHeight="1" fitToWidth="1" horizontalDpi="300" verticalDpi="300" orientation="portrait" paperSize="9" r:id="rId3"/>
  <legacyDrawing r:id="rId2"/>
</worksheet>
</file>

<file path=xl/worksheets/sheet3.xml><?xml version="1.0" encoding="utf-8"?>
<worksheet xmlns="http://schemas.openxmlformats.org/spreadsheetml/2006/main" xmlns:r="http://schemas.openxmlformats.org/officeDocument/2006/relationships">
  <dimension ref="A1:BP48"/>
  <sheetViews>
    <sheetView workbookViewId="0" topLeftCell="A1">
      <selection activeCell="D4" sqref="D4"/>
    </sheetView>
  </sheetViews>
  <sheetFormatPr defaultColWidth="9.140625" defaultRowHeight="12.75"/>
  <cols>
    <col min="1" max="1" width="4.421875" style="0" bestFit="1" customWidth="1"/>
    <col min="2" max="2" width="47.8515625" style="0" customWidth="1"/>
    <col min="3" max="3" width="7.7109375" style="0" customWidth="1"/>
    <col min="4" max="4" width="14.7109375" style="0" customWidth="1"/>
    <col min="5" max="5" width="7.7109375" style="0" customWidth="1"/>
    <col min="6" max="6" width="14.7109375" style="0" customWidth="1"/>
    <col min="7" max="68" width="9.140625" style="170" customWidth="1"/>
  </cols>
  <sheetData>
    <row r="1" spans="1:68" ht="12.75">
      <c r="A1" s="518"/>
      <c r="B1" s="521"/>
      <c r="C1" s="528" t="s">
        <v>332</v>
      </c>
      <c r="D1" s="336"/>
      <c r="E1" s="336"/>
      <c r="F1" s="529"/>
      <c r="BM1"/>
      <c r="BN1"/>
      <c r="BO1"/>
      <c r="BP1"/>
    </row>
    <row r="2" spans="1:68" ht="12.75">
      <c r="A2" s="549"/>
      <c r="B2" s="353"/>
      <c r="C2" s="532" t="s">
        <v>569</v>
      </c>
      <c r="D2" s="489"/>
      <c r="E2" s="532" t="s">
        <v>584</v>
      </c>
      <c r="F2" s="503"/>
      <c r="BM2"/>
      <c r="BN2"/>
      <c r="BO2"/>
      <c r="BP2"/>
    </row>
    <row r="3" spans="1:68" ht="24">
      <c r="A3" s="550"/>
      <c r="B3" s="527"/>
      <c r="C3" s="176" t="s">
        <v>548</v>
      </c>
      <c r="D3" s="180" t="s">
        <v>219</v>
      </c>
      <c r="E3" s="176" t="s">
        <v>548</v>
      </c>
      <c r="F3" s="179" t="s">
        <v>219</v>
      </c>
      <c r="BM3"/>
      <c r="BN3"/>
      <c r="BO3"/>
      <c r="BP3"/>
    </row>
    <row r="4" spans="1:6" ht="18" customHeight="1">
      <c r="A4" s="82">
        <v>49</v>
      </c>
      <c r="B4" s="139" t="s">
        <v>25</v>
      </c>
      <c r="C4" s="140"/>
      <c r="D4" s="137">
        <v>0</v>
      </c>
      <c r="E4" s="141"/>
      <c r="F4" s="261"/>
    </row>
    <row r="5" spans="1:6" ht="18" customHeight="1">
      <c r="A5" s="82">
        <v>50</v>
      </c>
      <c r="B5" s="139" t="s">
        <v>26</v>
      </c>
      <c r="C5" s="140"/>
      <c r="D5" s="137">
        <v>0</v>
      </c>
      <c r="E5" s="141"/>
      <c r="F5" s="261"/>
    </row>
    <row r="6" spans="1:6" ht="18" customHeight="1">
      <c r="A6" s="143">
        <v>51</v>
      </c>
      <c r="B6" s="144" t="s">
        <v>216</v>
      </c>
      <c r="C6" s="140"/>
      <c r="D6" s="137">
        <v>0</v>
      </c>
      <c r="E6" s="140"/>
      <c r="F6" s="261"/>
    </row>
    <row r="7" spans="1:6" ht="18" customHeight="1">
      <c r="A7" s="82">
        <v>52</v>
      </c>
      <c r="B7" s="139" t="s">
        <v>142</v>
      </c>
      <c r="C7" s="129"/>
      <c r="D7" s="137">
        <v>0</v>
      </c>
      <c r="E7" s="140"/>
      <c r="F7" s="261"/>
    </row>
    <row r="8" spans="1:6" ht="48">
      <c r="A8" s="85">
        <v>53</v>
      </c>
      <c r="B8" s="145" t="s">
        <v>217</v>
      </c>
      <c r="C8" s="140"/>
      <c r="D8" s="129">
        <f>MAX(0,+DAP2!E12-SUM(DAP2!F31:G41)-SUM(DAP3!D4:D7))</f>
        <v>0</v>
      </c>
      <c r="E8" s="140"/>
      <c r="F8" s="262"/>
    </row>
    <row r="9" spans="1:6" ht="18" customHeight="1">
      <c r="A9" s="82">
        <v>54</v>
      </c>
      <c r="B9" s="139" t="s">
        <v>218</v>
      </c>
      <c r="C9" s="140"/>
      <c r="D9" s="129">
        <f>+FLOOR(D8,100)</f>
        <v>0</v>
      </c>
      <c r="E9" s="141"/>
      <c r="F9" s="263"/>
    </row>
    <row r="10" spans="1:6" ht="18" customHeight="1" thickBot="1">
      <c r="A10" s="83">
        <v>55</v>
      </c>
      <c r="B10" s="146" t="s">
        <v>143</v>
      </c>
      <c r="C10" s="147"/>
      <c r="D10" s="277">
        <f>IF(D9&lt;=109200,D9*0.15,0)+IF(D9&gt;218400,0,1)*IF(D9&gt;109200,16380+0.2*(D9-109200),0)+IF(D9&gt;331200,0,1)*IF(D9&gt;218400,38220+0.25*(D9-218400),0)+IF(D9&gt;331200,66420+0.32*(D9-331200),0)</f>
        <v>0</v>
      </c>
      <c r="E10" s="148"/>
      <c r="F10" s="264"/>
    </row>
    <row r="11" spans="1:6" ht="18" customHeight="1" thickBot="1">
      <c r="A11" s="537" t="s">
        <v>220</v>
      </c>
      <c r="B11" s="538"/>
      <c r="C11" s="538"/>
      <c r="D11" s="538"/>
      <c r="E11" s="539"/>
      <c r="F11" s="539"/>
    </row>
    <row r="12" spans="1:6" ht="12.75">
      <c r="A12" s="540"/>
      <c r="B12" s="541"/>
      <c r="C12" s="528" t="s">
        <v>136</v>
      </c>
      <c r="D12" s="544"/>
      <c r="E12" s="545"/>
      <c r="F12" s="546"/>
    </row>
    <row r="13" spans="1:6" ht="12.75">
      <c r="A13" s="542"/>
      <c r="B13" s="543"/>
      <c r="C13" s="530" t="s">
        <v>569</v>
      </c>
      <c r="D13" s="547"/>
      <c r="E13" s="530" t="s">
        <v>584</v>
      </c>
      <c r="F13" s="548"/>
    </row>
    <row r="14" spans="1:6" ht="24" customHeight="1">
      <c r="A14" s="82">
        <v>56</v>
      </c>
      <c r="B14" s="149" t="s">
        <v>27</v>
      </c>
      <c r="C14" s="533">
        <f>+IF(OR(+3Př2!F10&gt;0,+3Př2!F10&gt;0,3Př1!F30&gt;0),3Př2!F11,D10)</f>
        <v>0</v>
      </c>
      <c r="D14" s="534"/>
      <c r="E14" s="535"/>
      <c r="F14" s="536"/>
    </row>
    <row r="15" spans="1:6" ht="24" customHeight="1">
      <c r="A15" s="82">
        <v>57</v>
      </c>
      <c r="B15" s="149" t="s">
        <v>28</v>
      </c>
      <c r="C15" s="571">
        <v>0</v>
      </c>
      <c r="D15" s="572"/>
      <c r="E15" s="535"/>
      <c r="F15" s="536"/>
    </row>
    <row r="16" spans="1:6" ht="24" customHeight="1">
      <c r="A16" s="85">
        <v>58</v>
      </c>
      <c r="B16" s="145" t="s">
        <v>48</v>
      </c>
      <c r="C16" s="571">
        <f>+C14+C15</f>
        <v>0</v>
      </c>
      <c r="D16" s="572"/>
      <c r="E16" s="535"/>
      <c r="F16" s="536"/>
    </row>
    <row r="17" spans="1:6" ht="24" customHeight="1" thickBot="1">
      <c r="A17" s="83">
        <v>59</v>
      </c>
      <c r="B17" s="150" t="s">
        <v>49</v>
      </c>
      <c r="C17" s="573">
        <f>IF(DAP2!E9&lt;0,-DAP2!E9,0)</f>
        <v>0</v>
      </c>
      <c r="D17" s="574"/>
      <c r="E17" s="575"/>
      <c r="F17" s="576"/>
    </row>
    <row r="18" spans="1:6" ht="18" customHeight="1" thickBot="1">
      <c r="A18" s="568" t="s">
        <v>50</v>
      </c>
      <c r="B18" s="570"/>
      <c r="C18" s="570"/>
      <c r="D18" s="570"/>
      <c r="E18" s="570"/>
      <c r="F18" s="570"/>
    </row>
    <row r="19" spans="1:6" ht="12.75">
      <c r="A19" s="540"/>
      <c r="B19" s="541"/>
      <c r="C19" s="557" t="s">
        <v>136</v>
      </c>
      <c r="D19" s="558"/>
      <c r="E19" s="558"/>
      <c r="F19" s="559"/>
    </row>
    <row r="20" spans="1:6" ht="12.75">
      <c r="A20" s="542"/>
      <c r="B20" s="543"/>
      <c r="C20" s="560" t="s">
        <v>569</v>
      </c>
      <c r="D20" s="561"/>
      <c r="E20" s="562" t="s">
        <v>584</v>
      </c>
      <c r="F20" s="563"/>
    </row>
    <row r="21" spans="1:6" ht="18" customHeight="1">
      <c r="A21" s="33">
        <v>60</v>
      </c>
      <c r="B21" s="177" t="s">
        <v>63</v>
      </c>
      <c r="C21" s="555">
        <v>0</v>
      </c>
      <c r="D21" s="556"/>
      <c r="E21" s="553"/>
      <c r="F21" s="554"/>
    </row>
    <row r="22" spans="1:6" ht="24" customHeight="1">
      <c r="A22" s="33">
        <v>61</v>
      </c>
      <c r="B22" s="177" t="s">
        <v>66</v>
      </c>
      <c r="C22" s="555">
        <v>0</v>
      </c>
      <c r="D22" s="556"/>
      <c r="E22" s="553"/>
      <c r="F22" s="554"/>
    </row>
    <row r="23" spans="1:6" ht="24" customHeight="1">
      <c r="A23" s="33">
        <v>62</v>
      </c>
      <c r="B23" s="177" t="s">
        <v>325</v>
      </c>
      <c r="C23" s="551">
        <f>+C22-C21</f>
        <v>0</v>
      </c>
      <c r="D23" s="552"/>
      <c r="E23" s="553"/>
      <c r="F23" s="554"/>
    </row>
    <row r="24" spans="1:6" ht="24" customHeight="1">
      <c r="A24" s="33">
        <v>63</v>
      </c>
      <c r="B24" s="177" t="s">
        <v>453</v>
      </c>
      <c r="C24" s="555">
        <v>0</v>
      </c>
      <c r="D24" s="556"/>
      <c r="E24" s="553"/>
      <c r="F24" s="554"/>
    </row>
    <row r="25" spans="1:6" ht="24" customHeight="1">
      <c r="A25" s="33">
        <v>64</v>
      </c>
      <c r="B25" s="177" t="s">
        <v>454</v>
      </c>
      <c r="C25" s="555">
        <v>0</v>
      </c>
      <c r="D25" s="556"/>
      <c r="E25" s="553"/>
      <c r="F25" s="554"/>
    </row>
    <row r="26" spans="1:6" ht="24" customHeight="1" thickBot="1">
      <c r="A26" s="34">
        <v>65</v>
      </c>
      <c r="B26" s="178" t="s">
        <v>326</v>
      </c>
      <c r="C26" s="564">
        <f>+C25-C24</f>
        <v>0</v>
      </c>
      <c r="D26" s="565"/>
      <c r="E26" s="566"/>
      <c r="F26" s="567"/>
    </row>
    <row r="27" spans="1:6" ht="18" customHeight="1" thickBot="1">
      <c r="A27" s="568" t="s">
        <v>517</v>
      </c>
      <c r="B27" s="569"/>
      <c r="C27" s="569"/>
      <c r="D27" s="569"/>
      <c r="E27" s="569"/>
      <c r="F27" s="569"/>
    </row>
    <row r="28" spans="1:6" ht="12.75">
      <c r="A28" s="540"/>
      <c r="B28" s="541"/>
      <c r="C28" s="557" t="s">
        <v>136</v>
      </c>
      <c r="D28" s="558"/>
      <c r="E28" s="558"/>
      <c r="F28" s="559"/>
    </row>
    <row r="29" spans="1:6" ht="12.75">
      <c r="A29" s="542"/>
      <c r="B29" s="543"/>
      <c r="C29" s="560" t="s">
        <v>569</v>
      </c>
      <c r="D29" s="561"/>
      <c r="E29" s="562" t="s">
        <v>584</v>
      </c>
      <c r="F29" s="563"/>
    </row>
    <row r="30" spans="1:6" ht="24" customHeight="1">
      <c r="A30" s="33">
        <v>66</v>
      </c>
      <c r="B30" s="153" t="s">
        <v>72</v>
      </c>
      <c r="C30" s="555">
        <v>0</v>
      </c>
      <c r="D30" s="556"/>
      <c r="E30" s="553"/>
      <c r="F30" s="554"/>
    </row>
    <row r="31" spans="1:6" ht="24" customHeight="1">
      <c r="A31" s="33">
        <v>67</v>
      </c>
      <c r="B31" s="154" t="s">
        <v>0</v>
      </c>
      <c r="C31" s="555">
        <v>0</v>
      </c>
      <c r="D31" s="556"/>
      <c r="E31" s="553"/>
      <c r="F31" s="554"/>
    </row>
    <row r="32" spans="1:6" ht="24" customHeight="1">
      <c r="A32" s="33">
        <v>68</v>
      </c>
      <c r="B32" s="154" t="s">
        <v>76</v>
      </c>
      <c r="C32" s="555">
        <v>0</v>
      </c>
      <c r="D32" s="556"/>
      <c r="E32" s="553"/>
      <c r="F32" s="554"/>
    </row>
    <row r="33" spans="1:6" ht="24" customHeight="1">
      <c r="A33" s="33">
        <v>69</v>
      </c>
      <c r="B33" s="30" t="s">
        <v>518</v>
      </c>
      <c r="C33" s="555">
        <v>0</v>
      </c>
      <c r="D33" s="556"/>
      <c r="E33" s="553"/>
      <c r="F33" s="554"/>
    </row>
    <row r="34" spans="1:6" ht="24" customHeight="1">
      <c r="A34" s="33">
        <v>70</v>
      </c>
      <c r="B34" s="154" t="s">
        <v>519</v>
      </c>
      <c r="C34" s="555">
        <v>0</v>
      </c>
      <c r="D34" s="556"/>
      <c r="E34" s="553"/>
      <c r="F34" s="554"/>
    </row>
    <row r="35" spans="1:6" ht="24" customHeight="1">
      <c r="A35" s="33">
        <v>71</v>
      </c>
      <c r="B35" s="154" t="s">
        <v>520</v>
      </c>
      <c r="C35" s="555">
        <v>0</v>
      </c>
      <c r="D35" s="556"/>
      <c r="E35" s="553"/>
      <c r="F35" s="554"/>
    </row>
    <row r="36" spans="1:6" ht="24" customHeight="1" thickBot="1">
      <c r="A36" s="33">
        <v>72</v>
      </c>
      <c r="B36" s="155" t="s">
        <v>521</v>
      </c>
      <c r="C36" s="551">
        <f>+C16-SUM(C30:D35)</f>
        <v>0</v>
      </c>
      <c r="D36" s="552"/>
      <c r="E36" s="553"/>
      <c r="F36" s="554"/>
    </row>
    <row r="37" spans="1:6" ht="12.75">
      <c r="A37" s="540">
        <v>3</v>
      </c>
      <c r="B37" s="540"/>
      <c r="C37" s="540"/>
      <c r="D37" s="540"/>
      <c r="E37" s="540"/>
      <c r="F37" s="540"/>
    </row>
    <row r="38" spans="1:6" ht="12.75">
      <c r="A38" s="170"/>
      <c r="B38" s="170"/>
      <c r="C38" s="170"/>
      <c r="D38" s="170"/>
      <c r="E38" s="170"/>
      <c r="F38" s="170"/>
    </row>
    <row r="39" spans="1:6" ht="12.75">
      <c r="A39" s="170"/>
      <c r="B39" s="170"/>
      <c r="C39" s="170"/>
      <c r="D39" s="170"/>
      <c r="E39" s="170"/>
      <c r="F39" s="170"/>
    </row>
    <row r="40" spans="1:6" ht="12.75">
      <c r="A40" s="170"/>
      <c r="B40" s="170"/>
      <c r="C40" s="170"/>
      <c r="D40" s="170"/>
      <c r="E40" s="170"/>
      <c r="F40" s="170"/>
    </row>
    <row r="41" spans="1:6" ht="12.75">
      <c r="A41" s="170"/>
      <c r="B41" s="170"/>
      <c r="C41" s="170"/>
      <c r="D41" s="170"/>
      <c r="E41" s="170"/>
      <c r="F41" s="170"/>
    </row>
    <row r="42" spans="1:6" ht="12.75">
      <c r="A42" s="170"/>
      <c r="B42" s="170"/>
      <c r="C42" s="170"/>
      <c r="D42" s="170"/>
      <c r="E42" s="170"/>
      <c r="F42" s="170"/>
    </row>
    <row r="43" spans="1:6" ht="12.75">
      <c r="A43" s="170"/>
      <c r="B43" s="170"/>
      <c r="C43" s="170"/>
      <c r="D43" s="170"/>
      <c r="E43" s="170"/>
      <c r="F43" s="170"/>
    </row>
    <row r="44" spans="1:6" ht="12.75">
      <c r="A44" s="170"/>
      <c r="B44" s="170"/>
      <c r="C44" s="170"/>
      <c r="D44" s="170"/>
      <c r="E44" s="170"/>
      <c r="F44" s="170"/>
    </row>
    <row r="45" spans="1:6" ht="12.75">
      <c r="A45" s="170"/>
      <c r="B45" s="170"/>
      <c r="C45" s="170"/>
      <c r="D45" s="170"/>
      <c r="E45" s="170"/>
      <c r="F45" s="170"/>
    </row>
    <row r="46" spans="1:6" ht="12.75">
      <c r="A46" s="170"/>
      <c r="B46" s="170"/>
      <c r="C46" s="170"/>
      <c r="D46" s="170"/>
      <c r="E46" s="170"/>
      <c r="F46" s="170"/>
    </row>
    <row r="47" spans="1:6" ht="12.75">
      <c r="A47" s="170"/>
      <c r="B47" s="170"/>
      <c r="C47" s="170"/>
      <c r="D47" s="170"/>
      <c r="E47" s="170"/>
      <c r="F47" s="170"/>
    </row>
    <row r="48" spans="1:6" ht="12.75">
      <c r="A48" s="170"/>
      <c r="B48" s="170"/>
      <c r="C48" s="170"/>
      <c r="D48" s="170"/>
      <c r="E48" s="170"/>
      <c r="F48" s="170"/>
    </row>
    <row r="49" s="170" customFormat="1" ht="12.75"/>
    <row r="50" s="170" customFormat="1" ht="12.75"/>
    <row r="51" s="170" customFormat="1" ht="12.75"/>
    <row r="52" s="170" customFormat="1" ht="12.75"/>
    <row r="53" s="170" customFormat="1" ht="12.75"/>
    <row r="54" s="170" customFormat="1" ht="12.75"/>
    <row r="55" s="170" customFormat="1" ht="12.75"/>
    <row r="56" s="170" customFormat="1" ht="12.75"/>
    <row r="57" s="170" customFormat="1" ht="12.75"/>
    <row r="58" s="170" customFormat="1" ht="12.75"/>
    <row r="59" s="170" customFormat="1" ht="12.75"/>
    <row r="60" s="170" customFormat="1" ht="12.75"/>
    <row r="61" s="170" customFormat="1" ht="12.75"/>
    <row r="62" s="170" customFormat="1" ht="12.75"/>
    <row r="63" s="170" customFormat="1" ht="12.75"/>
    <row r="64" s="170" customFormat="1" ht="12.75"/>
    <row r="65" s="170" customFormat="1" ht="12.75"/>
    <row r="66" s="170" customFormat="1" ht="12.75"/>
    <row r="67" s="170" customFormat="1" ht="12.75"/>
    <row r="68" s="170" customFormat="1" ht="12.75"/>
    <row r="69" s="170" customFormat="1" ht="12.75"/>
    <row r="70" s="170" customFormat="1" ht="12.75"/>
    <row r="71" s="170" customFormat="1" ht="12.75"/>
    <row r="72" s="170" customFormat="1" ht="12.75"/>
    <row r="73" s="170" customFormat="1" ht="12.75"/>
    <row r="74" s="170" customFormat="1" ht="12.75"/>
    <row r="75" s="170" customFormat="1" ht="12.75"/>
    <row r="76" s="170" customFormat="1" ht="12.75"/>
    <row r="77" s="170" customFormat="1" ht="12.75"/>
    <row r="78" s="170" customFormat="1" ht="12.75"/>
    <row r="79" s="170" customFormat="1" ht="12.75"/>
  </sheetData>
  <sheetProtection password="EF65" sheet="1" objects="1" scenarios="1"/>
  <mergeCells count="54">
    <mergeCell ref="C15:D15"/>
    <mergeCell ref="E15:F15"/>
    <mergeCell ref="C17:D17"/>
    <mergeCell ref="E17:F17"/>
    <mergeCell ref="C16:D16"/>
    <mergeCell ref="E16:F16"/>
    <mergeCell ref="C21:D21"/>
    <mergeCell ref="E21:F21"/>
    <mergeCell ref="C22:D22"/>
    <mergeCell ref="E22:F22"/>
    <mergeCell ref="A18:F18"/>
    <mergeCell ref="C19:F19"/>
    <mergeCell ref="C20:D20"/>
    <mergeCell ref="E20:F20"/>
    <mergeCell ref="C23:D23"/>
    <mergeCell ref="E23:F23"/>
    <mergeCell ref="C24:D24"/>
    <mergeCell ref="E24:F24"/>
    <mergeCell ref="C28:F28"/>
    <mergeCell ref="C29:D29"/>
    <mergeCell ref="E29:F29"/>
    <mergeCell ref="C25:D25"/>
    <mergeCell ref="E25:F25"/>
    <mergeCell ref="C26:D26"/>
    <mergeCell ref="E26:F26"/>
    <mergeCell ref="A27:F27"/>
    <mergeCell ref="C30:D30"/>
    <mergeCell ref="E30:F30"/>
    <mergeCell ref="C31:D31"/>
    <mergeCell ref="E31:F31"/>
    <mergeCell ref="E34:F34"/>
    <mergeCell ref="C35:D35"/>
    <mergeCell ref="E35:F35"/>
    <mergeCell ref="C32:D32"/>
    <mergeCell ref="E32:F32"/>
    <mergeCell ref="C33:D33"/>
    <mergeCell ref="E33:F33"/>
    <mergeCell ref="A37:F37"/>
    <mergeCell ref="A1:B3"/>
    <mergeCell ref="A19:B20"/>
    <mergeCell ref="A28:B29"/>
    <mergeCell ref="C36:D36"/>
    <mergeCell ref="E36:F36"/>
    <mergeCell ref="C34:D34"/>
    <mergeCell ref="C1:F1"/>
    <mergeCell ref="C2:D2"/>
    <mergeCell ref="E2:F2"/>
    <mergeCell ref="C14:D14"/>
    <mergeCell ref="E14:F14"/>
    <mergeCell ref="A11:F11"/>
    <mergeCell ref="A12:B13"/>
    <mergeCell ref="C12:F12"/>
    <mergeCell ref="C13:D13"/>
    <mergeCell ref="E13:F13"/>
  </mergeCells>
  <printOptions horizontalCentered="1" verticalCentered="1"/>
  <pageMargins left="0.3937007874015748" right="0.3937007874015748" top="0.5905511811023623" bottom="0.5905511811023623" header="0.5118110236220472" footer="0.5118110236220472"/>
  <pageSetup horizontalDpi="300" verticalDpi="300" orientation="portrait" paperSize="9" r:id="rId3"/>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K48"/>
  <sheetViews>
    <sheetView showZeros="0" workbookViewId="0" topLeftCell="A1">
      <selection activeCell="K4" sqref="K4"/>
    </sheetView>
  </sheetViews>
  <sheetFormatPr defaultColWidth="9.140625" defaultRowHeight="12.75"/>
  <cols>
    <col min="1" max="1" width="16.421875" style="36" customWidth="1"/>
    <col min="2" max="2" width="23.140625" style="36" customWidth="1"/>
    <col min="3" max="3" width="2.421875" style="36" customWidth="1"/>
    <col min="4" max="4" width="10.57421875" style="36" customWidth="1"/>
    <col min="5" max="5" width="5.140625" style="36" customWidth="1"/>
    <col min="6" max="6" width="2.28125" style="36" customWidth="1"/>
    <col min="7" max="7" width="10.57421875" style="36" customWidth="1"/>
    <col min="8" max="11" width="6.7109375" style="36" customWidth="1"/>
    <col min="12" max="16384" width="9.140625" style="35" customWidth="1"/>
  </cols>
  <sheetData>
    <row r="1" spans="1:11" ht="12.75">
      <c r="A1" s="611" t="s">
        <v>522</v>
      </c>
      <c r="B1" s="612"/>
      <c r="C1" s="612"/>
      <c r="D1" s="612"/>
      <c r="E1" s="612"/>
      <c r="F1" s="612"/>
      <c r="G1" s="612"/>
      <c r="H1" s="612"/>
      <c r="I1" s="612"/>
      <c r="J1" s="612"/>
      <c r="K1" s="612"/>
    </row>
    <row r="2" spans="1:11" ht="24" customHeight="1" thickBot="1">
      <c r="A2" s="613" t="s">
        <v>29</v>
      </c>
      <c r="B2" s="517"/>
      <c r="C2" s="517"/>
      <c r="D2" s="517"/>
      <c r="E2" s="517"/>
      <c r="F2" s="517"/>
      <c r="G2" s="517"/>
      <c r="H2" s="517"/>
      <c r="I2" s="517"/>
      <c r="J2" s="517"/>
      <c r="K2" s="517"/>
    </row>
    <row r="3" spans="1:11" ht="18" customHeight="1">
      <c r="A3" s="614" t="s">
        <v>536</v>
      </c>
      <c r="B3" s="615"/>
      <c r="C3" s="615"/>
      <c r="D3" s="615"/>
      <c r="E3" s="615"/>
      <c r="F3" s="615"/>
      <c r="G3" s="615"/>
      <c r="H3" s="615"/>
      <c r="I3" s="336"/>
      <c r="J3" s="331"/>
      <c r="K3" s="266"/>
    </row>
    <row r="4" spans="1:11" ht="18" customHeight="1">
      <c r="A4" s="592" t="s">
        <v>542</v>
      </c>
      <c r="B4" s="593"/>
      <c r="C4" s="593"/>
      <c r="D4" s="593"/>
      <c r="E4" s="593"/>
      <c r="F4" s="593"/>
      <c r="G4" s="593"/>
      <c r="H4" s="593"/>
      <c r="I4" s="328"/>
      <c r="J4" s="490"/>
      <c r="K4" s="279"/>
    </row>
    <row r="5" spans="1:11" ht="24" customHeight="1">
      <c r="A5" s="592" t="s">
        <v>541</v>
      </c>
      <c r="B5" s="593"/>
      <c r="C5" s="593"/>
      <c r="D5" s="593"/>
      <c r="E5" s="593"/>
      <c r="F5" s="593"/>
      <c r="G5" s="593"/>
      <c r="H5" s="593"/>
      <c r="I5" s="328"/>
      <c r="J5" s="490"/>
      <c r="K5" s="279"/>
    </row>
    <row r="6" spans="1:11" ht="24" customHeight="1">
      <c r="A6" s="592" t="s">
        <v>540</v>
      </c>
      <c r="B6" s="593"/>
      <c r="C6" s="593"/>
      <c r="D6" s="593"/>
      <c r="E6" s="593"/>
      <c r="F6" s="593"/>
      <c r="G6" s="593"/>
      <c r="H6" s="593"/>
      <c r="I6" s="328"/>
      <c r="J6" s="490"/>
      <c r="K6" s="279"/>
    </row>
    <row r="7" spans="1:11" ht="18" customHeight="1">
      <c r="A7" s="592" t="s">
        <v>441</v>
      </c>
      <c r="B7" s="593"/>
      <c r="C7" s="593"/>
      <c r="D7" s="593"/>
      <c r="E7" s="593"/>
      <c r="F7" s="593"/>
      <c r="G7" s="593"/>
      <c r="H7" s="593"/>
      <c r="I7" s="328"/>
      <c r="J7" s="490"/>
      <c r="K7" s="279"/>
    </row>
    <row r="8" spans="1:11" ht="18" customHeight="1">
      <c r="A8" s="592" t="s">
        <v>310</v>
      </c>
      <c r="B8" s="593"/>
      <c r="C8" s="593"/>
      <c r="D8" s="593"/>
      <c r="E8" s="593"/>
      <c r="F8" s="593"/>
      <c r="G8" s="593"/>
      <c r="H8" s="593"/>
      <c r="I8" s="328"/>
      <c r="J8" s="490"/>
      <c r="K8" s="279"/>
    </row>
    <row r="9" spans="1:11" ht="24" customHeight="1">
      <c r="A9" s="592" t="s">
        <v>77</v>
      </c>
      <c r="B9" s="593"/>
      <c r="C9" s="593"/>
      <c r="D9" s="593"/>
      <c r="E9" s="593"/>
      <c r="F9" s="593"/>
      <c r="G9" s="593"/>
      <c r="H9" s="593"/>
      <c r="I9" s="328"/>
      <c r="J9" s="490"/>
      <c r="K9" s="279"/>
    </row>
    <row r="10" spans="1:11" ht="18" customHeight="1">
      <c r="A10" s="592" t="s">
        <v>589</v>
      </c>
      <c r="B10" s="593"/>
      <c r="C10" s="593"/>
      <c r="D10" s="593"/>
      <c r="E10" s="593"/>
      <c r="F10" s="593"/>
      <c r="G10" s="593"/>
      <c r="H10" s="593"/>
      <c r="I10" s="328"/>
      <c r="J10" s="490"/>
      <c r="K10" s="279"/>
    </row>
    <row r="11" spans="1:11" ht="18" customHeight="1">
      <c r="A11" s="592" t="s">
        <v>73</v>
      </c>
      <c r="B11" s="593"/>
      <c r="C11" s="593"/>
      <c r="D11" s="593"/>
      <c r="E11" s="593"/>
      <c r="F11" s="593"/>
      <c r="G11" s="593"/>
      <c r="H11" s="593"/>
      <c r="I11" s="328"/>
      <c r="J11" s="490"/>
      <c r="K11" s="279"/>
    </row>
    <row r="12" spans="1:11" ht="18" customHeight="1">
      <c r="A12" s="592" t="s">
        <v>74</v>
      </c>
      <c r="B12" s="593"/>
      <c r="C12" s="593"/>
      <c r="D12" s="593"/>
      <c r="E12" s="593"/>
      <c r="F12" s="593"/>
      <c r="G12" s="593"/>
      <c r="H12" s="593"/>
      <c r="I12" s="328"/>
      <c r="J12" s="490"/>
      <c r="K12" s="279"/>
    </row>
    <row r="13" spans="1:11" ht="18" customHeight="1">
      <c r="A13" s="592" t="s">
        <v>442</v>
      </c>
      <c r="B13" s="593"/>
      <c r="C13" s="593"/>
      <c r="D13" s="593"/>
      <c r="E13" s="593"/>
      <c r="F13" s="593"/>
      <c r="G13" s="593"/>
      <c r="H13" s="593"/>
      <c r="I13" s="328"/>
      <c r="J13" s="490"/>
      <c r="K13" s="279"/>
    </row>
    <row r="14" spans="1:11" ht="18" customHeight="1">
      <c r="A14" s="592" t="s">
        <v>543</v>
      </c>
      <c r="B14" s="593"/>
      <c r="C14" s="593"/>
      <c r="D14" s="593"/>
      <c r="E14" s="593"/>
      <c r="F14" s="593"/>
      <c r="G14" s="593"/>
      <c r="H14" s="593"/>
      <c r="I14" s="439"/>
      <c r="J14" s="440"/>
      <c r="K14" s="280"/>
    </row>
    <row r="15" spans="1:11" ht="18" customHeight="1">
      <c r="A15" s="592" t="s">
        <v>544</v>
      </c>
      <c r="B15" s="593"/>
      <c r="C15" s="593"/>
      <c r="D15" s="593"/>
      <c r="E15" s="593"/>
      <c r="F15" s="593"/>
      <c r="G15" s="593"/>
      <c r="H15" s="593"/>
      <c r="I15" s="328"/>
      <c r="J15" s="490"/>
      <c r="K15" s="279"/>
    </row>
    <row r="16" spans="1:11" ht="18" customHeight="1" thickBot="1">
      <c r="A16" s="647" t="s">
        <v>545</v>
      </c>
      <c r="B16" s="648"/>
      <c r="C16" s="648"/>
      <c r="D16" s="648"/>
      <c r="E16" s="648"/>
      <c r="F16" s="648"/>
      <c r="G16" s="648"/>
      <c r="H16" s="648"/>
      <c r="I16" s="376"/>
      <c r="J16" s="499"/>
      <c r="K16" s="278">
        <f>SUM(K4:K15)</f>
        <v>0</v>
      </c>
    </row>
    <row r="17" spans="1:11" ht="9" customHeight="1" thickBot="1">
      <c r="A17" s="643"/>
      <c r="B17" s="643"/>
      <c r="C17" s="643"/>
      <c r="D17" s="643"/>
      <c r="E17" s="643"/>
      <c r="F17" s="643"/>
      <c r="G17" s="643"/>
      <c r="H17" s="643"/>
      <c r="I17" s="643"/>
      <c r="J17" s="643"/>
      <c r="K17" s="643"/>
    </row>
    <row r="18" spans="1:11" ht="9" customHeight="1">
      <c r="A18" s="646"/>
      <c r="B18" s="355"/>
      <c r="C18" s="355"/>
      <c r="D18" s="355"/>
      <c r="E18" s="355"/>
      <c r="F18" s="355"/>
      <c r="G18" s="355"/>
      <c r="H18" s="355"/>
      <c r="I18" s="355"/>
      <c r="J18" s="355"/>
      <c r="K18" s="355"/>
    </row>
    <row r="19" spans="1:11" ht="15" customHeight="1">
      <c r="A19" s="634" t="s">
        <v>30</v>
      </c>
      <c r="B19" s="635"/>
      <c r="C19" s="635"/>
      <c r="D19" s="635"/>
      <c r="E19" s="635"/>
      <c r="F19" s="635"/>
      <c r="G19" s="635"/>
      <c r="H19" s="635"/>
      <c r="I19" s="635"/>
      <c r="J19" s="635"/>
      <c r="K19" s="635"/>
    </row>
    <row r="20" spans="1:11" ht="9" customHeight="1" thickBot="1">
      <c r="A20" s="636"/>
      <c r="B20" s="355"/>
      <c r="C20" s="355"/>
      <c r="D20" s="355"/>
      <c r="E20" s="355"/>
      <c r="F20" s="355"/>
      <c r="G20" s="355"/>
      <c r="H20" s="355"/>
      <c r="I20" s="355"/>
      <c r="J20" s="355"/>
      <c r="K20" s="355"/>
    </row>
    <row r="21" spans="1:11" ht="24" customHeight="1" thickBot="1">
      <c r="A21" s="184" t="s">
        <v>573</v>
      </c>
      <c r="B21" s="191" t="s">
        <v>525</v>
      </c>
      <c r="C21" s="185"/>
      <c r="D21" s="7">
        <v>2004</v>
      </c>
      <c r="E21" s="583"/>
      <c r="F21" s="584"/>
      <c r="G21" s="607"/>
      <c r="H21" s="608"/>
      <c r="I21" s="609"/>
      <c r="J21" s="609"/>
      <c r="K21" s="610"/>
    </row>
    <row r="22" spans="1:11" ht="8.25" customHeight="1">
      <c r="A22" s="434"/>
      <c r="B22" s="626"/>
      <c r="C22" s="626"/>
      <c r="D22" s="626"/>
      <c r="E22" s="626"/>
      <c r="F22" s="626"/>
      <c r="G22" s="637" t="s">
        <v>590</v>
      </c>
      <c r="H22" s="638"/>
      <c r="I22" s="638"/>
      <c r="J22" s="638"/>
      <c r="K22" s="638"/>
    </row>
    <row r="23" spans="1:11" ht="15" customHeight="1" thickBot="1">
      <c r="A23" s="434" t="s">
        <v>75</v>
      </c>
      <c r="B23" s="355"/>
      <c r="C23" s="355"/>
      <c r="D23" s="355"/>
      <c r="E23" s="355"/>
      <c r="F23" s="355"/>
      <c r="G23" s="355"/>
      <c r="H23" s="355"/>
      <c r="I23" s="355"/>
      <c r="J23" s="355"/>
      <c r="K23" s="355"/>
    </row>
    <row r="24" spans="1:11" ht="24" customHeight="1">
      <c r="A24" s="182" t="s">
        <v>588</v>
      </c>
      <c r="B24" s="588"/>
      <c r="C24" s="588"/>
      <c r="D24" s="589"/>
      <c r="E24" s="183" t="s">
        <v>523</v>
      </c>
      <c r="F24" s="588"/>
      <c r="G24" s="589"/>
      <c r="H24" s="590" t="s">
        <v>524</v>
      </c>
      <c r="I24" s="591"/>
      <c r="J24" s="644"/>
      <c r="K24" s="645"/>
    </row>
    <row r="25" spans="1:11" ht="24" customHeight="1" thickBot="1">
      <c r="A25" s="186" t="s">
        <v>527</v>
      </c>
      <c r="B25" s="641"/>
      <c r="C25" s="641"/>
      <c r="D25" s="642"/>
      <c r="E25" s="187" t="s">
        <v>576</v>
      </c>
      <c r="F25" s="585"/>
      <c r="G25" s="586"/>
      <c r="H25" s="587"/>
      <c r="I25" s="639" t="s">
        <v>526</v>
      </c>
      <c r="J25" s="640"/>
      <c r="K25" s="188"/>
    </row>
    <row r="26" spans="1:11" ht="15" customHeight="1">
      <c r="A26" s="434" t="s">
        <v>591</v>
      </c>
      <c r="B26" s="435"/>
      <c r="C26" s="435"/>
      <c r="D26" s="435"/>
      <c r="E26" s="435"/>
      <c r="F26" s="435"/>
      <c r="G26" s="435"/>
      <c r="H26" s="435"/>
      <c r="I26" s="435"/>
      <c r="J26" s="435"/>
      <c r="K26" s="435"/>
    </row>
    <row r="27" spans="1:11" s="40" customFormat="1" ht="15" customHeight="1">
      <c r="A27" s="38" t="s">
        <v>528</v>
      </c>
      <c r="B27" s="38"/>
      <c r="C27" s="265"/>
      <c r="D27" s="38" t="s">
        <v>530</v>
      </c>
      <c r="E27" s="38"/>
      <c r="F27" s="265"/>
      <c r="G27" s="38" t="s">
        <v>529</v>
      </c>
      <c r="H27" s="38"/>
      <c r="I27" s="39"/>
      <c r="J27" s="39"/>
      <c r="K27" s="39"/>
    </row>
    <row r="28" spans="1:11" s="40" customFormat="1" ht="15" customHeight="1">
      <c r="A28" s="38" t="s">
        <v>585</v>
      </c>
      <c r="B28" s="38"/>
      <c r="C28" s="38"/>
      <c r="D28" s="601"/>
      <c r="E28" s="602"/>
      <c r="F28" s="603"/>
      <c r="G28" s="599" t="s">
        <v>586</v>
      </c>
      <c r="H28" s="600"/>
      <c r="I28" s="601"/>
      <c r="J28" s="602"/>
      <c r="K28" s="603"/>
    </row>
    <row r="29" spans="1:11" s="40" customFormat="1" ht="9" customHeight="1">
      <c r="A29" s="38"/>
      <c r="B29" s="38"/>
      <c r="C29" s="38"/>
      <c r="D29" s="38"/>
      <c r="E29" s="38"/>
      <c r="F29" s="189"/>
      <c r="G29" s="41"/>
      <c r="H29" s="41"/>
      <c r="I29" s="189"/>
      <c r="J29" s="189"/>
      <c r="K29" s="189"/>
    </row>
    <row r="30" spans="1:11" s="40" customFormat="1" ht="15" customHeight="1">
      <c r="A30" s="38"/>
      <c r="B30" s="38"/>
      <c r="C30" s="38"/>
      <c r="D30" s="37"/>
      <c r="E30" s="37"/>
      <c r="F30" s="42"/>
      <c r="G30" s="43"/>
      <c r="H30" s="190" t="s">
        <v>587</v>
      </c>
      <c r="I30" s="601"/>
      <c r="J30" s="602"/>
      <c r="K30" s="603"/>
    </row>
    <row r="31" spans="1:11" s="40" customFormat="1" ht="9" customHeight="1" thickBot="1">
      <c r="A31" s="38"/>
      <c r="B31" s="38"/>
      <c r="C31" s="38"/>
      <c r="D31" s="38"/>
      <c r="E31" s="38"/>
      <c r="F31" s="189"/>
      <c r="G31" s="41"/>
      <c r="H31" s="41"/>
      <c r="I31" s="189"/>
      <c r="J31" s="189"/>
      <c r="K31" s="189"/>
    </row>
    <row r="32" spans="1:11" s="40" customFormat="1" ht="15" customHeight="1">
      <c r="A32" s="604" t="s">
        <v>531</v>
      </c>
      <c r="B32" s="605"/>
      <c r="C32" s="605"/>
      <c r="D32" s="605"/>
      <c r="E32" s="605"/>
      <c r="F32" s="605"/>
      <c r="G32" s="605"/>
      <c r="H32" s="605"/>
      <c r="I32" s="605"/>
      <c r="J32" s="605"/>
      <c r="K32" s="606"/>
    </row>
    <row r="33" spans="1:11" s="40" customFormat="1" ht="15" customHeight="1">
      <c r="A33" s="631" t="s">
        <v>443</v>
      </c>
      <c r="B33" s="632"/>
      <c r="C33" s="632"/>
      <c r="D33" s="632"/>
      <c r="E33" s="632"/>
      <c r="F33" s="632"/>
      <c r="G33" s="632"/>
      <c r="H33" s="632"/>
      <c r="I33" s="632"/>
      <c r="J33" s="632"/>
      <c r="K33" s="633"/>
    </row>
    <row r="34" spans="1:11" s="40" customFormat="1" ht="15" customHeight="1">
      <c r="A34" s="631" t="s">
        <v>360</v>
      </c>
      <c r="B34" s="355"/>
      <c r="C34" s="308"/>
      <c r="D34" s="580">
        <f>MAX(-DAP3!C36,0)</f>
        <v>0</v>
      </c>
      <c r="E34" s="580"/>
      <c r="F34" s="580"/>
      <c r="G34" s="580"/>
      <c r="H34" s="580"/>
      <c r="I34" s="580"/>
      <c r="J34" s="581"/>
      <c r="K34" s="309" t="s">
        <v>361</v>
      </c>
    </row>
    <row r="35" spans="1:11" s="40" customFormat="1" ht="15" customHeight="1">
      <c r="A35" s="631" t="s">
        <v>362</v>
      </c>
      <c r="B35" s="355"/>
      <c r="C35" s="308"/>
      <c r="D35" s="582" t="str">
        <f>IF(D34=0," ",+CONCATENATE(DAP1!G28,", ",DAP1!B28))</f>
        <v> </v>
      </c>
      <c r="E35" s="582"/>
      <c r="F35" s="582"/>
      <c r="G35" s="582"/>
      <c r="H35" s="582"/>
      <c r="I35" s="582"/>
      <c r="J35" s="582"/>
      <c r="K35" s="309"/>
    </row>
    <row r="36" spans="1:11" s="40" customFormat="1" ht="15" customHeight="1">
      <c r="A36" s="307" t="s">
        <v>363</v>
      </c>
      <c r="B36" s="308"/>
      <c r="C36" s="308"/>
      <c r="D36" s="578"/>
      <c r="E36" s="578"/>
      <c r="F36" s="308" t="s">
        <v>109</v>
      </c>
      <c r="G36" s="578"/>
      <c r="H36" s="578"/>
      <c r="I36" s="578"/>
      <c r="J36" s="578"/>
      <c r="K36" s="309"/>
    </row>
    <row r="37" spans="1:11" s="40" customFormat="1" ht="15" customHeight="1">
      <c r="A37" s="307" t="s">
        <v>110</v>
      </c>
      <c r="B37" s="577"/>
      <c r="C37" s="577"/>
      <c r="D37" s="577"/>
      <c r="E37" s="579" t="s">
        <v>111</v>
      </c>
      <c r="F37" s="579"/>
      <c r="G37" s="579"/>
      <c r="H37" s="578"/>
      <c r="I37" s="578"/>
      <c r="J37" s="578"/>
      <c r="K37" s="309"/>
    </row>
    <row r="38" spans="1:11" s="40" customFormat="1" ht="25.5" customHeight="1" thickBot="1">
      <c r="A38" s="619" t="s">
        <v>556</v>
      </c>
      <c r="B38" s="620"/>
      <c r="C38" s="620"/>
      <c r="D38" s="620"/>
      <c r="E38" s="620"/>
      <c r="F38" s="620"/>
      <c r="G38" s="620"/>
      <c r="H38" s="620"/>
      <c r="I38" s="620"/>
      <c r="J38" s="620"/>
      <c r="K38" s="621"/>
    </row>
    <row r="39" spans="1:11" s="40" customFormat="1" ht="15" customHeight="1">
      <c r="A39" s="434" t="s">
        <v>591</v>
      </c>
      <c r="B39" s="435"/>
      <c r="C39" s="435"/>
      <c r="D39" s="435"/>
      <c r="E39" s="435"/>
      <c r="F39" s="435"/>
      <c r="G39" s="435"/>
      <c r="H39" s="435"/>
      <c r="I39" s="435"/>
      <c r="J39" s="435"/>
      <c r="K39" s="435"/>
    </row>
    <row r="40" spans="1:11" s="40" customFormat="1" ht="15" customHeight="1">
      <c r="A40" s="38"/>
      <c r="B40" s="38"/>
      <c r="C40" s="38"/>
      <c r="D40" s="38"/>
      <c r="E40" s="38"/>
      <c r="F40" s="189"/>
      <c r="G40" s="622" t="s">
        <v>592</v>
      </c>
      <c r="H40" s="623"/>
      <c r="I40" s="623"/>
      <c r="J40" s="623"/>
      <c r="K40" s="624"/>
    </row>
    <row r="41" spans="1:11" s="40" customFormat="1" ht="15" customHeight="1">
      <c r="A41" s="38"/>
      <c r="B41" s="38"/>
      <c r="C41" s="38"/>
      <c r="D41" s="38"/>
      <c r="E41" s="38"/>
      <c r="F41" s="189"/>
      <c r="G41" s="625"/>
      <c r="H41" s="626"/>
      <c r="I41" s="626"/>
      <c r="J41" s="626"/>
      <c r="K41" s="627"/>
    </row>
    <row r="42" spans="1:11" s="40" customFormat="1" ht="15" customHeight="1">
      <c r="A42" s="38"/>
      <c r="B42" s="38"/>
      <c r="C42" s="38"/>
      <c r="D42" s="38"/>
      <c r="E42" s="38"/>
      <c r="F42" s="189"/>
      <c r="G42" s="625"/>
      <c r="H42" s="626"/>
      <c r="I42" s="626"/>
      <c r="J42" s="626"/>
      <c r="K42" s="627"/>
    </row>
    <row r="43" spans="1:11" s="40" customFormat="1" ht="14.25" customHeight="1">
      <c r="A43" s="38"/>
      <c r="B43" s="38"/>
      <c r="C43" s="38"/>
      <c r="D43" s="38"/>
      <c r="E43" s="38"/>
      <c r="F43" s="189"/>
      <c r="G43" s="628"/>
      <c r="H43" s="629"/>
      <c r="I43" s="629"/>
      <c r="J43" s="629"/>
      <c r="K43" s="630"/>
    </row>
    <row r="44" spans="1:11" s="40" customFormat="1" ht="9.75" customHeight="1">
      <c r="A44" s="618" t="s">
        <v>535</v>
      </c>
      <c r="B44" s="341"/>
      <c r="C44" s="341"/>
      <c r="D44" s="341"/>
      <c r="E44" s="341"/>
      <c r="F44" s="341"/>
      <c r="G44" s="341"/>
      <c r="H44" s="341"/>
      <c r="I44" s="341"/>
      <c r="J44" s="341"/>
      <c r="K44" s="341"/>
    </row>
    <row r="45" spans="1:11" s="40" customFormat="1" ht="9.75" customHeight="1">
      <c r="A45" s="618" t="s">
        <v>532</v>
      </c>
      <c r="B45" s="341"/>
      <c r="C45" s="341"/>
      <c r="D45" s="341"/>
      <c r="E45" s="341"/>
      <c r="F45" s="341"/>
      <c r="G45" s="341"/>
      <c r="H45" s="341"/>
      <c r="I45" s="341"/>
      <c r="J45" s="341"/>
      <c r="K45" s="341"/>
    </row>
    <row r="46" spans="1:11" s="40" customFormat="1" ht="9.75" customHeight="1">
      <c r="A46" s="616" t="s">
        <v>533</v>
      </c>
      <c r="B46" s="617"/>
      <c r="C46" s="617"/>
      <c r="D46" s="617"/>
      <c r="E46" s="617"/>
      <c r="F46" s="617"/>
      <c r="G46" s="617"/>
      <c r="H46" s="617"/>
      <c r="I46" s="617"/>
      <c r="J46" s="617"/>
      <c r="K46" s="617"/>
    </row>
    <row r="47" spans="1:11" ht="12.75">
      <c r="A47" s="596" t="str">
        <f>+DAP1!A44:L44</f>
        <v>Formulář zpracovala ASPEKT HM, daňová, účetní a auditorská kancelář, Vodňanského 4, Praha 6-Břevnov, tel. 233 356 811</v>
      </c>
      <c r="B47" s="597"/>
      <c r="C47" s="597"/>
      <c r="D47" s="597"/>
      <c r="E47" s="597"/>
      <c r="F47" s="597"/>
      <c r="G47" s="597"/>
      <c r="H47" s="597"/>
      <c r="I47" s="597"/>
      <c r="J47" s="597"/>
      <c r="K47" s="598"/>
    </row>
    <row r="48" spans="1:11" ht="12.75">
      <c r="A48" s="594">
        <v>4</v>
      </c>
      <c r="B48" s="594"/>
      <c r="C48" s="594"/>
      <c r="D48" s="594"/>
      <c r="E48" s="594"/>
      <c r="F48" s="594"/>
      <c r="G48" s="594"/>
      <c r="H48" s="594"/>
      <c r="I48" s="594"/>
      <c r="J48" s="594"/>
      <c r="K48" s="595"/>
    </row>
  </sheetData>
  <sheetProtection password="EF65" sheet="1" objects="1" scenarios="1"/>
  <mergeCells count="56">
    <mergeCell ref="A17:K17"/>
    <mergeCell ref="A9:J9"/>
    <mergeCell ref="A23:K23"/>
    <mergeCell ref="J24:K24"/>
    <mergeCell ref="A18:K18"/>
    <mergeCell ref="A14:J14"/>
    <mergeCell ref="A15:J15"/>
    <mergeCell ref="A16:J16"/>
    <mergeCell ref="A10:J10"/>
    <mergeCell ref="A12:J12"/>
    <mergeCell ref="A5:J5"/>
    <mergeCell ref="A6:J6"/>
    <mergeCell ref="A7:J7"/>
    <mergeCell ref="A8:J8"/>
    <mergeCell ref="A33:K33"/>
    <mergeCell ref="A34:B34"/>
    <mergeCell ref="A35:B35"/>
    <mergeCell ref="A19:K19"/>
    <mergeCell ref="A26:K26"/>
    <mergeCell ref="A20:K20"/>
    <mergeCell ref="G22:K22"/>
    <mergeCell ref="A22:F22"/>
    <mergeCell ref="I25:J25"/>
    <mergeCell ref="B25:D25"/>
    <mergeCell ref="A46:K46"/>
    <mergeCell ref="A45:K45"/>
    <mergeCell ref="A44:K44"/>
    <mergeCell ref="A38:K38"/>
    <mergeCell ref="A39:K39"/>
    <mergeCell ref="G40:K43"/>
    <mergeCell ref="A1:K1"/>
    <mergeCell ref="A2:K2"/>
    <mergeCell ref="A3:J3"/>
    <mergeCell ref="A4:J4"/>
    <mergeCell ref="A13:J13"/>
    <mergeCell ref="A11:J11"/>
    <mergeCell ref="A48:K48"/>
    <mergeCell ref="A47:K47"/>
    <mergeCell ref="G28:H28"/>
    <mergeCell ref="D28:F28"/>
    <mergeCell ref="I28:K28"/>
    <mergeCell ref="I30:K30"/>
    <mergeCell ref="A32:K32"/>
    <mergeCell ref="G21:K21"/>
    <mergeCell ref="E21:F21"/>
    <mergeCell ref="F25:H25"/>
    <mergeCell ref="B24:D24"/>
    <mergeCell ref="H24:I24"/>
    <mergeCell ref="F24:G24"/>
    <mergeCell ref="B37:D37"/>
    <mergeCell ref="H37:J37"/>
    <mergeCell ref="E37:G37"/>
    <mergeCell ref="D34:J34"/>
    <mergeCell ref="D35:J35"/>
    <mergeCell ref="D36:E36"/>
    <mergeCell ref="G36:J36"/>
  </mergeCells>
  <printOptions horizontalCentered="1" verticalCentered="1"/>
  <pageMargins left="0.3937007874015748" right="0.3937007874015748" top="0.5905511811023623" bottom="0.5905511811023623" header="0.5118110236220472" footer="0.5118110236220472"/>
  <pageSetup fitToHeight="1" fitToWidth="1" horizontalDpi="300" verticalDpi="300" orientation="portrait" paperSize="9" r:id="rId1"/>
</worksheet>
</file>

<file path=xl/worksheets/sheet5.xml><?xml version="1.0" encoding="utf-8"?>
<worksheet xmlns="http://schemas.openxmlformats.org/spreadsheetml/2006/main" xmlns:r="http://schemas.openxmlformats.org/officeDocument/2006/relationships">
  <dimension ref="A1:E48"/>
  <sheetViews>
    <sheetView workbookViewId="0" topLeftCell="A1">
      <selection activeCell="A2" sqref="A2:C2"/>
    </sheetView>
  </sheetViews>
  <sheetFormatPr defaultColWidth="9.140625" defaultRowHeight="12.75"/>
  <cols>
    <col min="1" max="1" width="37.140625" style="89" customWidth="1"/>
    <col min="2" max="3" width="29.8515625" style="89" customWidth="1"/>
    <col min="4" max="16384" width="9.140625" style="89" customWidth="1"/>
  </cols>
  <sheetData>
    <row r="1" spans="1:5" ht="18">
      <c r="A1" s="654" t="s">
        <v>258</v>
      </c>
      <c r="B1" s="654"/>
      <c r="C1" s="654"/>
      <c r="D1" s="90"/>
      <c r="E1" s="90"/>
    </row>
    <row r="2" spans="1:5" ht="15.75">
      <c r="A2" s="655" t="s">
        <v>161</v>
      </c>
      <c r="B2" s="655"/>
      <c r="C2" s="655"/>
      <c r="D2" s="90"/>
      <c r="E2" s="90"/>
    </row>
    <row r="3" spans="1:5" ht="12.75">
      <c r="A3" s="656"/>
      <c r="B3" s="656"/>
      <c r="C3" s="656"/>
      <c r="D3" s="90"/>
      <c r="E3" s="90"/>
    </row>
    <row r="4" spans="1:5" ht="16.5" thickBot="1">
      <c r="A4" s="91" t="s">
        <v>259</v>
      </c>
      <c r="B4" s="651" t="str">
        <f>+CONCATENATE(DAP1!B26," ",DAP1!J25," ",DAP1!B25)</f>
        <v>  </v>
      </c>
      <c r="C4" s="652"/>
      <c r="D4" s="90"/>
      <c r="E4" s="90"/>
    </row>
    <row r="5" spans="1:5" ht="15.75" customHeight="1" thickBot="1">
      <c r="A5" s="92" t="s">
        <v>260</v>
      </c>
      <c r="B5" s="93" t="s">
        <v>261</v>
      </c>
      <c r="C5" s="94" t="s">
        <v>262</v>
      </c>
      <c r="D5" s="90"/>
      <c r="E5" s="90"/>
    </row>
    <row r="6" spans="1:5" ht="15.75" customHeight="1">
      <c r="A6" s="95" t="s">
        <v>263</v>
      </c>
      <c r="B6" s="96">
        <v>0</v>
      </c>
      <c r="C6" s="97">
        <v>0</v>
      </c>
      <c r="D6" s="90"/>
      <c r="E6" s="90"/>
    </row>
    <row r="7" spans="1:5" ht="15.75" customHeight="1">
      <c r="A7" s="98" t="s">
        <v>427</v>
      </c>
      <c r="B7" s="99">
        <v>0</v>
      </c>
      <c r="C7" s="100">
        <v>0</v>
      </c>
      <c r="D7" s="90"/>
      <c r="E7" s="90"/>
    </row>
    <row r="8" spans="1:5" ht="15.75" customHeight="1">
      <c r="A8" s="98" t="s">
        <v>397</v>
      </c>
      <c r="B8" s="99">
        <v>0</v>
      </c>
      <c r="C8" s="100">
        <v>0</v>
      </c>
      <c r="D8" s="90"/>
      <c r="E8" s="90"/>
    </row>
    <row r="9" spans="1:5" ht="15.75" customHeight="1">
      <c r="A9" s="98" t="s">
        <v>398</v>
      </c>
      <c r="B9" s="99">
        <v>0</v>
      </c>
      <c r="C9" s="100">
        <v>0</v>
      </c>
      <c r="D9" s="90"/>
      <c r="E9" s="90"/>
    </row>
    <row r="10" spans="1:5" ht="15.75" customHeight="1">
      <c r="A10" s="98" t="s">
        <v>428</v>
      </c>
      <c r="B10" s="99">
        <v>0</v>
      </c>
      <c r="C10" s="100">
        <v>0</v>
      </c>
      <c r="D10" s="90"/>
      <c r="E10" s="90"/>
    </row>
    <row r="11" spans="1:5" ht="15.75" customHeight="1">
      <c r="A11" s="98" t="s">
        <v>552</v>
      </c>
      <c r="B11" s="99">
        <v>0</v>
      </c>
      <c r="C11" s="100">
        <v>0</v>
      </c>
      <c r="D11" s="90"/>
      <c r="E11" s="90"/>
    </row>
    <row r="12" spans="1:5" ht="15.75" customHeight="1">
      <c r="A12" s="98" t="s">
        <v>563</v>
      </c>
      <c r="B12" s="99">
        <v>0</v>
      </c>
      <c r="C12" s="100">
        <v>0</v>
      </c>
      <c r="D12" s="90"/>
      <c r="E12" s="90"/>
    </row>
    <row r="13" spans="1:5" ht="15.75" customHeight="1">
      <c r="A13" s="98" t="s">
        <v>564</v>
      </c>
      <c r="B13" s="99">
        <v>0</v>
      </c>
      <c r="C13" s="100">
        <v>0</v>
      </c>
      <c r="D13" s="90"/>
      <c r="E13" s="90"/>
    </row>
    <row r="14" spans="1:5" ht="15.75" customHeight="1">
      <c r="A14" s="98" t="s">
        <v>264</v>
      </c>
      <c r="B14" s="99">
        <v>0</v>
      </c>
      <c r="C14" s="100">
        <v>0</v>
      </c>
      <c r="D14" s="90"/>
      <c r="E14" s="90"/>
    </row>
    <row r="15" spans="1:5" ht="15.75" customHeight="1">
      <c r="A15" s="101" t="s">
        <v>265</v>
      </c>
      <c r="B15" s="102">
        <f>SUM(B6:B14)</f>
        <v>0</v>
      </c>
      <c r="C15" s="103">
        <f>SUM(C6:C14)</f>
        <v>0</v>
      </c>
      <c r="D15" s="90"/>
      <c r="E15" s="90"/>
    </row>
    <row r="16" spans="1:5" ht="15.75" customHeight="1" thickBot="1">
      <c r="A16" s="104" t="s">
        <v>266</v>
      </c>
      <c r="B16" s="105">
        <f>SUM(B6:B15)</f>
        <v>0</v>
      </c>
      <c r="C16" s="106">
        <f>SUM(C6:C15)</f>
        <v>0</v>
      </c>
      <c r="D16" s="90"/>
      <c r="E16" s="90"/>
    </row>
    <row r="17" spans="1:5" ht="15.75" customHeight="1" thickBot="1">
      <c r="A17" s="107" t="s">
        <v>267</v>
      </c>
      <c r="B17" s="108"/>
      <c r="C17" s="109"/>
      <c r="D17" s="90"/>
      <c r="E17" s="90"/>
    </row>
    <row r="18" spans="1:5" ht="15.75" customHeight="1">
      <c r="A18" s="95" t="s">
        <v>287</v>
      </c>
      <c r="B18" s="96">
        <v>0</v>
      </c>
      <c r="C18" s="97">
        <v>0</v>
      </c>
      <c r="D18" s="90"/>
      <c r="E18" s="90"/>
    </row>
    <row r="19" spans="1:5" ht="15.75" customHeight="1">
      <c r="A19" s="98" t="s">
        <v>565</v>
      </c>
      <c r="B19" s="99">
        <v>0</v>
      </c>
      <c r="C19" s="100">
        <v>0</v>
      </c>
      <c r="D19" s="90"/>
      <c r="E19" s="90"/>
    </row>
    <row r="20" spans="1:5" ht="15.75" customHeight="1">
      <c r="A20" s="98" t="s">
        <v>268</v>
      </c>
      <c r="B20" s="99">
        <v>0</v>
      </c>
      <c r="C20" s="100">
        <v>0</v>
      </c>
      <c r="D20" s="90"/>
      <c r="E20" s="90"/>
    </row>
    <row r="21" spans="1:5" ht="15.75" customHeight="1">
      <c r="A21" s="98" t="s">
        <v>402</v>
      </c>
      <c r="B21" s="99">
        <v>0</v>
      </c>
      <c r="C21" s="100">
        <v>0</v>
      </c>
      <c r="D21" s="90"/>
      <c r="E21" s="90"/>
    </row>
    <row r="22" spans="1:5" ht="15.75" customHeight="1">
      <c r="A22" s="101" t="s">
        <v>269</v>
      </c>
      <c r="B22" s="102">
        <f>SUM(B18:B21)</f>
        <v>0</v>
      </c>
      <c r="C22" s="103">
        <f>SUM(C18:C21)</f>
        <v>0</v>
      </c>
      <c r="D22" s="90"/>
      <c r="E22" s="90"/>
    </row>
    <row r="23" spans="1:5" ht="15.75" customHeight="1">
      <c r="A23" s="101" t="s">
        <v>270</v>
      </c>
      <c r="B23" s="102">
        <f>B15-B22</f>
        <v>0</v>
      </c>
      <c r="C23" s="103">
        <f>C15-C22</f>
        <v>0</v>
      </c>
      <c r="D23" s="90"/>
      <c r="E23" s="90"/>
    </row>
    <row r="24" spans="1:5" ht="15.75" customHeight="1" thickBot="1">
      <c r="A24" s="104" t="s">
        <v>266</v>
      </c>
      <c r="B24" s="105">
        <f>SUM(B18:B23)</f>
        <v>0</v>
      </c>
      <c r="C24" s="106">
        <f>SUM(C18:C23)</f>
        <v>0</v>
      </c>
      <c r="D24" s="90"/>
      <c r="E24" s="90"/>
    </row>
    <row r="25" spans="1:5" ht="15.75" customHeight="1">
      <c r="A25" s="657"/>
      <c r="B25" s="357"/>
      <c r="C25" s="357"/>
      <c r="D25" s="90"/>
      <c r="E25" s="90"/>
    </row>
    <row r="26" spans="1:5" ht="15.75" customHeight="1" thickBot="1">
      <c r="A26" s="653" t="s">
        <v>271</v>
      </c>
      <c r="B26" s="403"/>
      <c r="C26" s="403"/>
      <c r="D26" s="90"/>
      <c r="E26" s="90"/>
    </row>
    <row r="27" spans="1:3" ht="15.75" customHeight="1" thickBot="1">
      <c r="A27" s="92" t="s">
        <v>566</v>
      </c>
      <c r="B27" s="110"/>
      <c r="C27" s="111" t="s">
        <v>262</v>
      </c>
    </row>
    <row r="28" spans="1:3" ht="15.75" customHeight="1">
      <c r="A28" s="95" t="s">
        <v>272</v>
      </c>
      <c r="B28" s="112"/>
      <c r="C28" s="113">
        <v>0</v>
      </c>
    </row>
    <row r="29" spans="1:3" ht="15.75" customHeight="1">
      <c r="A29" s="98" t="s">
        <v>273</v>
      </c>
      <c r="B29" s="114"/>
      <c r="C29" s="115">
        <v>0</v>
      </c>
    </row>
    <row r="30" spans="1:3" ht="15.75" customHeight="1">
      <c r="A30" s="98" t="s">
        <v>274</v>
      </c>
      <c r="B30" s="114"/>
      <c r="C30" s="115">
        <v>0</v>
      </c>
    </row>
    <row r="31" spans="1:3" ht="15.75" customHeight="1">
      <c r="A31" s="120" t="s">
        <v>284</v>
      </c>
      <c r="B31" s="114"/>
      <c r="C31" s="115">
        <v>0</v>
      </c>
    </row>
    <row r="32" spans="1:3" ht="15.75" customHeight="1">
      <c r="A32" s="98" t="s">
        <v>275</v>
      </c>
      <c r="B32" s="114"/>
      <c r="C32" s="115">
        <v>0</v>
      </c>
    </row>
    <row r="33" spans="1:3" ht="15.75" customHeight="1">
      <c r="A33" s="122" t="s">
        <v>276</v>
      </c>
      <c r="B33" s="121"/>
      <c r="C33" s="123">
        <f>+C28+C29+C30+C32</f>
        <v>0</v>
      </c>
    </row>
    <row r="34" spans="1:3" ht="15.75" customHeight="1" thickBot="1">
      <c r="A34" s="104" t="s">
        <v>266</v>
      </c>
      <c r="B34" s="116"/>
      <c r="C34" s="117">
        <f>SUM(C28:C32)</f>
        <v>0</v>
      </c>
    </row>
    <row r="35" spans="1:3" ht="15.75" customHeight="1" thickBot="1">
      <c r="A35" s="107" t="s">
        <v>567</v>
      </c>
      <c r="B35" s="118"/>
      <c r="C35" s="119"/>
    </row>
    <row r="36" spans="1:3" ht="15.75" customHeight="1">
      <c r="A36" s="95" t="s">
        <v>277</v>
      </c>
      <c r="B36" s="112"/>
      <c r="C36" s="113">
        <v>0</v>
      </c>
    </row>
    <row r="37" spans="1:3" ht="15.75" customHeight="1">
      <c r="A37" s="98" t="s">
        <v>278</v>
      </c>
      <c r="B37" s="114"/>
      <c r="C37" s="115">
        <v>0</v>
      </c>
    </row>
    <row r="38" spans="1:3" ht="15.75" customHeight="1">
      <c r="A38" s="98" t="s">
        <v>279</v>
      </c>
      <c r="B38" s="114"/>
      <c r="C38" s="115">
        <v>0</v>
      </c>
    </row>
    <row r="39" spans="1:3" ht="15.75" customHeight="1">
      <c r="A39" s="98" t="s">
        <v>280</v>
      </c>
      <c r="B39" s="114"/>
      <c r="C39" s="115">
        <v>0</v>
      </c>
    </row>
    <row r="40" spans="1:3" ht="15.75" customHeight="1">
      <c r="A40" s="98" t="s">
        <v>281</v>
      </c>
      <c r="B40" s="114"/>
      <c r="C40" s="115">
        <v>0</v>
      </c>
    </row>
    <row r="41" spans="1:3" ht="15.75" customHeight="1">
      <c r="A41" s="98" t="s">
        <v>282</v>
      </c>
      <c r="B41" s="114"/>
      <c r="C41" s="115">
        <v>0</v>
      </c>
    </row>
    <row r="42" spans="1:3" ht="15.75" customHeight="1">
      <c r="A42" s="120" t="s">
        <v>285</v>
      </c>
      <c r="B42" s="114"/>
      <c r="C42" s="115">
        <v>0</v>
      </c>
    </row>
    <row r="43" spans="1:3" ht="15.75" customHeight="1">
      <c r="A43" s="120" t="s">
        <v>288</v>
      </c>
      <c r="B43" s="114"/>
      <c r="C43" s="115">
        <v>0</v>
      </c>
    </row>
    <row r="44" spans="1:3" ht="15.75" customHeight="1">
      <c r="A44" s="120" t="s">
        <v>286</v>
      </c>
      <c r="B44" s="114"/>
      <c r="C44" s="115">
        <v>0</v>
      </c>
    </row>
    <row r="45" spans="1:3" ht="15.75" customHeight="1">
      <c r="A45" s="122" t="s">
        <v>283</v>
      </c>
      <c r="B45" s="121"/>
      <c r="C45" s="123">
        <f>+SUM(C36:C41)</f>
        <v>0</v>
      </c>
    </row>
    <row r="46" spans="1:3" ht="15.75" customHeight="1">
      <c r="A46" s="122" t="s">
        <v>78</v>
      </c>
      <c r="B46" s="121"/>
      <c r="C46" s="123">
        <f>+C33-C45</f>
        <v>0</v>
      </c>
    </row>
    <row r="47" spans="1:3" ht="15.75" customHeight="1" thickBot="1">
      <c r="A47" s="104" t="s">
        <v>266</v>
      </c>
      <c r="B47" s="116"/>
      <c r="C47" s="117">
        <f>SUM(C36:C44)</f>
        <v>0</v>
      </c>
    </row>
    <row r="48" spans="1:3" ht="12.75">
      <c r="A48" s="649" t="str">
        <f>+DAP1!A44:L44</f>
        <v>Formulář zpracovala ASPEKT HM, daňová, účetní a auditorská kancelář, Vodňanského 4, Praha 6-Břevnov, tel. 233 356 811</v>
      </c>
      <c r="B48" s="650"/>
      <c r="C48" s="650"/>
    </row>
  </sheetData>
  <sheetProtection password="EF65" sheet="1" objects="1" scenarios="1"/>
  <mergeCells count="7">
    <mergeCell ref="A48:C48"/>
    <mergeCell ref="B4:C4"/>
    <mergeCell ref="A26:C26"/>
    <mergeCell ref="A1:C1"/>
    <mergeCell ref="A2:C2"/>
    <mergeCell ref="A3:C3"/>
    <mergeCell ref="A25:C25"/>
  </mergeCells>
  <printOptions horizontalCentered="1" verticalCentered="1"/>
  <pageMargins left="0.3937007874015748" right="0.3937007874015748" top="0.5905511811023623" bottom="0.5905511811023623" header="0.5118110236220472" footer="0.5118110236220472"/>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pageSetUpPr fitToPage="1"/>
  </sheetPr>
  <dimension ref="A1:AW37"/>
  <sheetViews>
    <sheetView workbookViewId="0" topLeftCell="A1">
      <selection activeCell="F12" sqref="F12:H12"/>
    </sheetView>
  </sheetViews>
  <sheetFormatPr defaultColWidth="9.140625" defaultRowHeight="12.75"/>
  <cols>
    <col min="1" max="1" width="3.57421875" style="1" customWidth="1"/>
    <col min="2" max="2" width="15.7109375" style="1" customWidth="1"/>
    <col min="3" max="4" width="8.7109375" style="1" customWidth="1"/>
    <col min="5" max="5" width="9.421875" style="1" customWidth="1"/>
    <col min="6" max="6" width="7.7109375" style="1" customWidth="1"/>
    <col min="7" max="8" width="8.7109375" style="1" customWidth="1"/>
    <col min="9" max="9" width="15.7109375" style="1" customWidth="1"/>
    <col min="10" max="10" width="8.7109375" style="1" customWidth="1"/>
    <col min="11" max="49" width="9.140625" style="3" customWidth="1"/>
    <col min="50" max="16384" width="9.140625" style="1" customWidth="1"/>
  </cols>
  <sheetData>
    <row r="1" spans="1:10" ht="18" customHeight="1" thickBot="1">
      <c r="A1" s="706" t="s">
        <v>188</v>
      </c>
      <c r="B1" s="707"/>
      <c r="C1" s="707"/>
      <c r="D1" s="707"/>
      <c r="E1" s="707"/>
      <c r="F1" s="707"/>
      <c r="G1" s="708"/>
      <c r="H1" s="197" t="s">
        <v>568</v>
      </c>
      <c r="I1" s="687">
        <f>DAP1!A6</f>
      </c>
      <c r="J1" s="688"/>
    </row>
    <row r="2" spans="1:10" ht="26.25" customHeight="1">
      <c r="A2" s="670" t="s">
        <v>365</v>
      </c>
      <c r="B2" s="670"/>
      <c r="C2" s="670"/>
      <c r="D2" s="670"/>
      <c r="E2" s="670"/>
      <c r="F2" s="670"/>
      <c r="G2" s="355"/>
      <c r="H2" s="671"/>
      <c r="I2" s="671"/>
      <c r="J2" s="671"/>
    </row>
    <row r="3" spans="1:10" ht="11.25" customHeight="1">
      <c r="A3" s="692"/>
      <c r="B3" s="355"/>
      <c r="C3" s="355"/>
      <c r="D3" s="355"/>
      <c r="E3" s="355"/>
      <c r="F3" s="355"/>
      <c r="G3" s="355"/>
      <c r="H3" s="355"/>
      <c r="I3" s="355"/>
      <c r="J3" s="355"/>
    </row>
    <row r="4" spans="1:10" ht="15.75" customHeight="1">
      <c r="A4" s="692" t="s">
        <v>385</v>
      </c>
      <c r="B4" s="355"/>
      <c r="C4" s="355"/>
      <c r="D4" s="355"/>
      <c r="E4" s="355"/>
      <c r="F4" s="355"/>
      <c r="G4" s="355"/>
      <c r="H4" s="355"/>
      <c r="I4" s="355"/>
      <c r="J4" s="355"/>
    </row>
    <row r="5" spans="1:10" ht="15.75" customHeight="1">
      <c r="A5" s="709" t="s">
        <v>386</v>
      </c>
      <c r="B5" s="710"/>
      <c r="C5" s="710"/>
      <c r="D5" s="710"/>
      <c r="E5" s="710"/>
      <c r="F5" s="710"/>
      <c r="G5" s="710"/>
      <c r="H5" s="710"/>
      <c r="I5" s="710"/>
      <c r="J5" s="710"/>
    </row>
    <row r="6" spans="1:10" ht="9.75" customHeight="1">
      <c r="A6" s="711" t="s">
        <v>387</v>
      </c>
      <c r="B6" s="712"/>
      <c r="C6" s="712"/>
      <c r="D6" s="712"/>
      <c r="E6" s="712"/>
      <c r="F6" s="712"/>
      <c r="G6" s="712"/>
      <c r="H6" s="712"/>
      <c r="I6" s="712"/>
      <c r="J6" s="712"/>
    </row>
    <row r="7" spans="1:10" ht="9.75" customHeight="1" thickBot="1">
      <c r="A7" s="711"/>
      <c r="B7" s="712"/>
      <c r="C7" s="712"/>
      <c r="D7" s="712"/>
      <c r="E7" s="712"/>
      <c r="F7" s="712"/>
      <c r="G7" s="712"/>
      <c r="H7" s="712"/>
      <c r="I7" s="712"/>
      <c r="J7" s="712"/>
    </row>
    <row r="8" spans="1:10" ht="36.75" thickBot="1">
      <c r="A8" s="689" t="s">
        <v>384</v>
      </c>
      <c r="B8" s="690"/>
      <c r="C8" s="281"/>
      <c r="D8" s="193"/>
      <c r="E8" s="689" t="s">
        <v>383</v>
      </c>
      <c r="F8" s="693"/>
      <c r="G8" s="281"/>
      <c r="H8" s="193"/>
      <c r="I8" s="196" t="s">
        <v>382</v>
      </c>
      <c r="J8" s="281"/>
    </row>
    <row r="9" spans="1:10" ht="12.75" customHeight="1" thickBot="1">
      <c r="A9" s="672"/>
      <c r="B9" s="672"/>
      <c r="C9" s="672"/>
      <c r="D9" s="672"/>
      <c r="E9" s="672"/>
      <c r="F9" s="672"/>
      <c r="G9" s="672"/>
      <c r="H9" s="672"/>
      <c r="I9" s="672"/>
      <c r="J9" s="672"/>
    </row>
    <row r="10" spans="1:10" ht="12.75">
      <c r="A10" s="694"/>
      <c r="B10" s="357"/>
      <c r="C10" s="357"/>
      <c r="D10" s="357"/>
      <c r="E10" s="496"/>
      <c r="F10" s="695" t="s">
        <v>136</v>
      </c>
      <c r="G10" s="336"/>
      <c r="H10" s="336"/>
      <c r="I10" s="336"/>
      <c r="J10" s="529"/>
    </row>
    <row r="11" spans="1:10" ht="12.75">
      <c r="A11" s="497"/>
      <c r="B11" s="384"/>
      <c r="C11" s="384"/>
      <c r="D11" s="384"/>
      <c r="E11" s="385"/>
      <c r="F11" s="696" t="s">
        <v>569</v>
      </c>
      <c r="G11" s="697"/>
      <c r="H11" s="698"/>
      <c r="I11" s="676" t="s">
        <v>584</v>
      </c>
      <c r="J11" s="677"/>
    </row>
    <row r="12" spans="1:10" ht="18" customHeight="1">
      <c r="A12" s="10">
        <v>101</v>
      </c>
      <c r="B12" s="327" t="s">
        <v>455</v>
      </c>
      <c r="C12" s="327"/>
      <c r="D12" s="327"/>
      <c r="E12" s="691"/>
      <c r="F12" s="673">
        <f>+CEILING(ZAV!C33,1)-ZAV!C31</f>
        <v>0</v>
      </c>
      <c r="G12" s="674"/>
      <c r="H12" s="675"/>
      <c r="I12" s="668"/>
      <c r="J12" s="669"/>
    </row>
    <row r="13" spans="1:10" ht="18" customHeight="1">
      <c r="A13" s="10">
        <v>102</v>
      </c>
      <c r="B13" s="327" t="s">
        <v>456</v>
      </c>
      <c r="C13" s="327"/>
      <c r="D13" s="327"/>
      <c r="E13" s="691"/>
      <c r="F13" s="673">
        <f>+FLOOR(ZAV!C45,1)</f>
        <v>0</v>
      </c>
      <c r="G13" s="674"/>
      <c r="H13" s="675"/>
      <c r="I13" s="668"/>
      <c r="J13" s="669"/>
    </row>
    <row r="14" spans="1:10" ht="18" customHeight="1">
      <c r="A14" s="10">
        <v>103</v>
      </c>
      <c r="B14" s="327" t="s">
        <v>457</v>
      </c>
      <c r="C14" s="327"/>
      <c r="D14" s="327"/>
      <c r="E14" s="691"/>
      <c r="F14" s="478">
        <v>0</v>
      </c>
      <c r="G14" s="685"/>
      <c r="H14" s="686"/>
      <c r="I14" s="668"/>
      <c r="J14" s="669"/>
    </row>
    <row r="15" spans="1:10" ht="24" customHeight="1">
      <c r="A15" s="181">
        <v>104</v>
      </c>
      <c r="B15" s="701" t="s">
        <v>458</v>
      </c>
      <c r="C15" s="439"/>
      <c r="D15" s="439"/>
      <c r="E15" s="440"/>
      <c r="F15" s="478">
        <f>+F12-F13-F14</f>
        <v>0</v>
      </c>
      <c r="G15" s="685"/>
      <c r="H15" s="686"/>
      <c r="I15" s="668"/>
      <c r="J15" s="669"/>
    </row>
    <row r="16" spans="1:10" ht="45" customHeight="1">
      <c r="A16" s="26">
        <v>105</v>
      </c>
      <c r="B16" s="702" t="s">
        <v>31</v>
      </c>
      <c r="C16" s="702"/>
      <c r="D16" s="702"/>
      <c r="E16" s="703"/>
      <c r="F16" s="665">
        <f>+SUM(1Př2!F19:G22)</f>
        <v>0</v>
      </c>
      <c r="G16" s="666"/>
      <c r="H16" s="667"/>
      <c r="I16" s="668"/>
      <c r="J16" s="669"/>
    </row>
    <row r="17" spans="1:10" ht="45" customHeight="1">
      <c r="A17" s="195">
        <v>106</v>
      </c>
      <c r="B17" s="702" t="s">
        <v>601</v>
      </c>
      <c r="C17" s="702"/>
      <c r="D17" s="702"/>
      <c r="E17" s="703"/>
      <c r="F17" s="665">
        <f>+SUM(1Př2!F25:G28)</f>
        <v>0</v>
      </c>
      <c r="G17" s="666"/>
      <c r="H17" s="667"/>
      <c r="I17" s="668"/>
      <c r="J17" s="669"/>
    </row>
    <row r="18" spans="1:10" ht="36" customHeight="1">
      <c r="A18" s="26">
        <v>107</v>
      </c>
      <c r="B18" s="702" t="s">
        <v>602</v>
      </c>
      <c r="C18" s="432"/>
      <c r="D18" s="432"/>
      <c r="E18" s="433"/>
      <c r="F18" s="482">
        <v>0</v>
      </c>
      <c r="G18" s="680"/>
      <c r="H18" s="681"/>
      <c r="I18" s="668"/>
      <c r="J18" s="669"/>
    </row>
    <row r="19" spans="1:49" s="2" customFormat="1" ht="36" customHeight="1">
      <c r="A19" s="26">
        <v>108</v>
      </c>
      <c r="B19" s="699" t="s">
        <v>603</v>
      </c>
      <c r="C19" s="593"/>
      <c r="D19" s="593"/>
      <c r="E19" s="700"/>
      <c r="F19" s="482">
        <v>0</v>
      </c>
      <c r="G19" s="680"/>
      <c r="H19" s="681"/>
      <c r="I19" s="668"/>
      <c r="J19" s="669"/>
      <c r="K19" s="11"/>
      <c r="L19" s="11"/>
      <c r="M19" s="11"/>
      <c r="N19" s="11"/>
      <c r="O19" s="11"/>
      <c r="P19" s="11"/>
      <c r="Q19" s="11"/>
      <c r="R19" s="11"/>
      <c r="S19" s="11"/>
      <c r="T19" s="11"/>
      <c r="U19" s="11"/>
      <c r="V19" s="11"/>
      <c r="W19" s="11"/>
      <c r="X19" s="11"/>
      <c r="Y19" s="11"/>
      <c r="Z19" s="11"/>
      <c r="AA19" s="11"/>
      <c r="AB19" s="11"/>
      <c r="AC19" s="11"/>
      <c r="AD19" s="11"/>
      <c r="AE19" s="11"/>
      <c r="AF19" s="11"/>
      <c r="AG19" s="11"/>
      <c r="AH19" s="11"/>
      <c r="AI19" s="11"/>
      <c r="AJ19" s="11"/>
      <c r="AK19" s="11"/>
      <c r="AL19" s="11"/>
      <c r="AM19" s="11"/>
      <c r="AN19" s="11"/>
      <c r="AO19" s="11"/>
      <c r="AP19" s="11"/>
      <c r="AQ19" s="11"/>
      <c r="AR19" s="11"/>
      <c r="AS19" s="11"/>
      <c r="AT19" s="11"/>
      <c r="AU19" s="11"/>
      <c r="AV19" s="11"/>
      <c r="AW19" s="11"/>
    </row>
    <row r="20" spans="1:49" s="2" customFormat="1" ht="36" customHeight="1">
      <c r="A20" s="26">
        <v>109</v>
      </c>
      <c r="B20" s="699" t="s">
        <v>37</v>
      </c>
      <c r="C20" s="593"/>
      <c r="D20" s="593"/>
      <c r="E20" s="700"/>
      <c r="F20" s="482">
        <v>0</v>
      </c>
      <c r="G20" s="680"/>
      <c r="H20" s="681"/>
      <c r="I20" s="668"/>
      <c r="J20" s="669"/>
      <c r="K20" s="11"/>
      <c r="L20" s="11"/>
      <c r="M20" s="11"/>
      <c r="N20" s="11"/>
      <c r="O20" s="11"/>
      <c r="P20" s="11"/>
      <c r="Q20" s="11"/>
      <c r="R20" s="11"/>
      <c r="S20" s="11"/>
      <c r="T20" s="11"/>
      <c r="U20" s="11"/>
      <c r="V20" s="11"/>
      <c r="W20" s="11"/>
      <c r="X20" s="11"/>
      <c r="Y20" s="11"/>
      <c r="Z20" s="11"/>
      <c r="AA20" s="11"/>
      <c r="AB20" s="11"/>
      <c r="AC20" s="11"/>
      <c r="AD20" s="11"/>
      <c r="AE20" s="11"/>
      <c r="AF20" s="11"/>
      <c r="AG20" s="11"/>
      <c r="AH20" s="11"/>
      <c r="AI20" s="11"/>
      <c r="AJ20" s="11"/>
      <c r="AK20" s="11"/>
      <c r="AL20" s="11"/>
      <c r="AM20" s="11"/>
      <c r="AN20" s="11"/>
      <c r="AO20" s="11"/>
      <c r="AP20" s="11"/>
      <c r="AQ20" s="11"/>
      <c r="AR20" s="11"/>
      <c r="AS20" s="11"/>
      <c r="AT20" s="11"/>
      <c r="AU20" s="11"/>
      <c r="AV20" s="11"/>
      <c r="AW20" s="11"/>
    </row>
    <row r="21" spans="1:49" s="2" customFormat="1" ht="36" customHeight="1">
      <c r="A21" s="26">
        <v>110</v>
      </c>
      <c r="B21" s="699" t="s">
        <v>36</v>
      </c>
      <c r="C21" s="593"/>
      <c r="D21" s="593"/>
      <c r="E21" s="700"/>
      <c r="F21" s="482">
        <v>0</v>
      </c>
      <c r="G21" s="680"/>
      <c r="H21" s="681"/>
      <c r="I21" s="668"/>
      <c r="J21" s="669"/>
      <c r="K21" s="11"/>
      <c r="L21" s="11"/>
      <c r="M21" s="11"/>
      <c r="N21" s="11"/>
      <c r="O21" s="11"/>
      <c r="P21" s="11"/>
      <c r="Q21" s="11"/>
      <c r="R21" s="11"/>
      <c r="S21" s="11"/>
      <c r="T21" s="11"/>
      <c r="U21" s="11"/>
      <c r="V21" s="11"/>
      <c r="W21" s="11"/>
      <c r="X21" s="11"/>
      <c r="Y21" s="11"/>
      <c r="Z21" s="11"/>
      <c r="AA21" s="11"/>
      <c r="AB21" s="11"/>
      <c r="AC21" s="11"/>
      <c r="AD21" s="11"/>
      <c r="AE21" s="11"/>
      <c r="AF21" s="11"/>
      <c r="AG21" s="11"/>
      <c r="AH21" s="11"/>
      <c r="AI21" s="11"/>
      <c r="AJ21" s="11"/>
      <c r="AK21" s="11"/>
      <c r="AL21" s="11"/>
      <c r="AM21" s="11"/>
      <c r="AN21" s="11"/>
      <c r="AO21" s="11"/>
      <c r="AP21" s="11"/>
      <c r="AQ21" s="11"/>
      <c r="AR21" s="11"/>
      <c r="AS21" s="11"/>
      <c r="AT21" s="11"/>
      <c r="AU21" s="11"/>
      <c r="AV21" s="11"/>
      <c r="AW21" s="11"/>
    </row>
    <row r="22" spans="1:49" s="2" customFormat="1" ht="36" customHeight="1">
      <c r="A22" s="26">
        <v>111</v>
      </c>
      <c r="B22" s="699" t="s">
        <v>515</v>
      </c>
      <c r="C22" s="593"/>
      <c r="D22" s="593"/>
      <c r="E22" s="700"/>
      <c r="F22" s="482">
        <v>0</v>
      </c>
      <c r="G22" s="680"/>
      <c r="H22" s="681"/>
      <c r="I22" s="668"/>
      <c r="J22" s="669"/>
      <c r="K22" s="11"/>
      <c r="L22" s="11"/>
      <c r="M22" s="11"/>
      <c r="N22" s="11"/>
      <c r="O22" s="11"/>
      <c r="P22" s="11"/>
      <c r="Q22" s="11"/>
      <c r="R22" s="11"/>
      <c r="S22" s="11"/>
      <c r="T22" s="11"/>
      <c r="U22" s="11"/>
      <c r="V22" s="11"/>
      <c r="W22" s="11"/>
      <c r="X22" s="11"/>
      <c r="Y22" s="11"/>
      <c r="Z22" s="11"/>
      <c r="AA22" s="11"/>
      <c r="AB22" s="11"/>
      <c r="AC22" s="11"/>
      <c r="AD22" s="11"/>
      <c r="AE22" s="11"/>
      <c r="AF22" s="11"/>
      <c r="AG22" s="11"/>
      <c r="AH22" s="11"/>
      <c r="AI22" s="11"/>
      <c r="AJ22" s="11"/>
      <c r="AK22" s="11"/>
      <c r="AL22" s="11"/>
      <c r="AM22" s="11"/>
      <c r="AN22" s="11"/>
      <c r="AO22" s="11"/>
      <c r="AP22" s="11"/>
      <c r="AQ22" s="11"/>
      <c r="AR22" s="11"/>
      <c r="AS22" s="11"/>
      <c r="AT22" s="11"/>
      <c r="AU22" s="11"/>
      <c r="AV22" s="11"/>
      <c r="AW22" s="11"/>
    </row>
    <row r="23" spans="1:49" s="2" customFormat="1" ht="36" customHeight="1">
      <c r="A23" s="26">
        <v>112</v>
      </c>
      <c r="B23" s="699" t="s">
        <v>380</v>
      </c>
      <c r="C23" s="593"/>
      <c r="D23" s="593"/>
      <c r="E23" s="700"/>
      <c r="F23" s="482">
        <v>0</v>
      </c>
      <c r="G23" s="680"/>
      <c r="H23" s="681"/>
      <c r="I23" s="668"/>
      <c r="J23" s="669"/>
      <c r="K23" s="11"/>
      <c r="L23" s="11"/>
      <c r="M23" s="11"/>
      <c r="N23" s="11"/>
      <c r="O23" s="11"/>
      <c r="P23" s="11"/>
      <c r="Q23" s="11"/>
      <c r="R23" s="11"/>
      <c r="S23" s="11"/>
      <c r="T23" s="11"/>
      <c r="U23" s="11"/>
      <c r="V23" s="11"/>
      <c r="W23" s="11"/>
      <c r="X23" s="11"/>
      <c r="Y23" s="11"/>
      <c r="Z23" s="11"/>
      <c r="AA23" s="11"/>
      <c r="AB23" s="11"/>
      <c r="AC23" s="11"/>
      <c r="AD23" s="11"/>
      <c r="AE23" s="11"/>
      <c r="AF23" s="11"/>
      <c r="AG23" s="11"/>
      <c r="AH23" s="11"/>
      <c r="AI23" s="11"/>
      <c r="AJ23" s="11"/>
      <c r="AK23" s="11"/>
      <c r="AL23" s="11"/>
      <c r="AM23" s="11"/>
      <c r="AN23" s="11"/>
      <c r="AO23" s="11"/>
      <c r="AP23" s="11"/>
      <c r="AQ23" s="11"/>
      <c r="AR23" s="11"/>
      <c r="AS23" s="11"/>
      <c r="AT23" s="11"/>
      <c r="AU23" s="11"/>
      <c r="AV23" s="11"/>
      <c r="AW23" s="11"/>
    </row>
    <row r="24" spans="1:49" s="2" customFormat="1" ht="24" customHeight="1" thickBot="1">
      <c r="A24" s="27">
        <v>113</v>
      </c>
      <c r="B24" s="704" t="s">
        <v>381</v>
      </c>
      <c r="C24" s="648"/>
      <c r="D24" s="648"/>
      <c r="E24" s="705"/>
      <c r="F24" s="682">
        <f>+F15+F16-F17-F18+F19+F20-F21-F22+F23</f>
        <v>0</v>
      </c>
      <c r="G24" s="683"/>
      <c r="H24" s="684"/>
      <c r="I24" s="678"/>
      <c r="J24" s="679"/>
      <c r="K24" s="11"/>
      <c r="L24" s="11"/>
      <c r="M24" s="11"/>
      <c r="N24" s="11"/>
      <c r="O24" s="11"/>
      <c r="P24" s="11"/>
      <c r="Q24" s="11"/>
      <c r="R24" s="11"/>
      <c r="S24" s="11"/>
      <c r="T24" s="11"/>
      <c r="U24" s="11"/>
      <c r="V24" s="11"/>
      <c r="W24" s="11"/>
      <c r="X24" s="11"/>
      <c r="Y24" s="11"/>
      <c r="Z24" s="11"/>
      <c r="AA24" s="11"/>
      <c r="AB24" s="11"/>
      <c r="AC24" s="11"/>
      <c r="AD24" s="11"/>
      <c r="AE24" s="11"/>
      <c r="AF24" s="11"/>
      <c r="AG24" s="11"/>
      <c r="AH24" s="11"/>
      <c r="AI24" s="11"/>
      <c r="AJ24" s="11"/>
      <c r="AK24" s="11"/>
      <c r="AL24" s="11"/>
      <c r="AM24" s="11"/>
      <c r="AN24" s="11"/>
      <c r="AO24" s="11"/>
      <c r="AP24" s="11"/>
      <c r="AQ24" s="11"/>
      <c r="AR24" s="11"/>
      <c r="AS24" s="11"/>
      <c r="AT24" s="11"/>
      <c r="AU24" s="11"/>
      <c r="AV24" s="11"/>
      <c r="AW24" s="11"/>
    </row>
    <row r="25" spans="1:49" s="2" customFormat="1" ht="18" customHeight="1">
      <c r="A25" s="709" t="s">
        <v>388</v>
      </c>
      <c r="B25" s="710"/>
      <c r="C25" s="710"/>
      <c r="D25" s="710"/>
      <c r="E25" s="710"/>
      <c r="F25" s="710"/>
      <c r="G25" s="710"/>
      <c r="H25" s="710"/>
      <c r="I25" s="710"/>
      <c r="J25" s="710"/>
      <c r="K25" s="11"/>
      <c r="L25" s="11"/>
      <c r="M25" s="11"/>
      <c r="N25" s="11"/>
      <c r="O25" s="11"/>
      <c r="P25" s="11"/>
      <c r="Q25" s="11"/>
      <c r="R25" s="11"/>
      <c r="S25" s="11"/>
      <c r="T25" s="11"/>
      <c r="U25" s="11"/>
      <c r="V25" s="11"/>
      <c r="W25" s="11"/>
      <c r="X25" s="11"/>
      <c r="Y25" s="11"/>
      <c r="Z25" s="11"/>
      <c r="AA25" s="11"/>
      <c r="AB25" s="11"/>
      <c r="AC25" s="11"/>
      <c r="AD25" s="11"/>
      <c r="AE25" s="11"/>
      <c r="AF25" s="11"/>
      <c r="AG25" s="11"/>
      <c r="AH25" s="11"/>
      <c r="AI25" s="11"/>
      <c r="AJ25" s="11"/>
      <c r="AK25" s="11"/>
      <c r="AL25" s="11"/>
      <c r="AM25" s="11"/>
      <c r="AN25" s="11"/>
      <c r="AO25" s="11"/>
      <c r="AP25" s="11"/>
      <c r="AQ25" s="11"/>
      <c r="AR25" s="11"/>
      <c r="AS25" s="11"/>
      <c r="AT25" s="11"/>
      <c r="AU25" s="11"/>
      <c r="AV25" s="11"/>
      <c r="AW25" s="11"/>
    </row>
    <row r="26" spans="1:49" s="2" customFormat="1" ht="12.75" customHeight="1">
      <c r="A26" s="713" t="s">
        <v>389</v>
      </c>
      <c r="B26" s="714"/>
      <c r="C26" s="714"/>
      <c r="D26" s="714"/>
      <c r="E26" s="714"/>
      <c r="F26" s="714"/>
      <c r="G26" s="714"/>
      <c r="H26" s="714"/>
      <c r="I26" s="714"/>
      <c r="J26" s="714"/>
      <c r="K26" s="11"/>
      <c r="L26" s="11"/>
      <c r="M26" s="11"/>
      <c r="N26" s="11"/>
      <c r="O26" s="11"/>
      <c r="P26" s="11"/>
      <c r="Q26" s="11"/>
      <c r="R26" s="11"/>
      <c r="S26" s="11"/>
      <c r="T26" s="11"/>
      <c r="U26" s="11"/>
      <c r="V26" s="11"/>
      <c r="W26" s="11"/>
      <c r="X26" s="11"/>
      <c r="Y26" s="11"/>
      <c r="Z26" s="11"/>
      <c r="AA26" s="11"/>
      <c r="AB26" s="11"/>
      <c r="AC26" s="11"/>
      <c r="AD26" s="11"/>
      <c r="AE26" s="11"/>
      <c r="AF26" s="11"/>
      <c r="AG26" s="11"/>
      <c r="AH26" s="11"/>
      <c r="AI26" s="11"/>
      <c r="AJ26" s="11"/>
      <c r="AK26" s="11"/>
      <c r="AL26" s="11"/>
      <c r="AM26" s="11"/>
      <c r="AN26" s="11"/>
      <c r="AO26" s="11"/>
      <c r="AP26" s="11"/>
      <c r="AQ26" s="11"/>
      <c r="AR26" s="11"/>
      <c r="AS26" s="11"/>
      <c r="AT26" s="11"/>
      <c r="AU26" s="11"/>
      <c r="AV26" s="11"/>
      <c r="AW26" s="11"/>
    </row>
    <row r="27" spans="1:49" s="2" customFormat="1" ht="12" customHeight="1" thickBot="1">
      <c r="A27" s="715" t="s">
        <v>390</v>
      </c>
      <c r="B27" s="363"/>
      <c r="C27" s="355"/>
      <c r="D27" s="355"/>
      <c r="E27" s="715" t="s">
        <v>574</v>
      </c>
      <c r="F27" s="716"/>
      <c r="G27" s="355"/>
      <c r="H27" s="355"/>
      <c r="I27" s="717" t="s">
        <v>575</v>
      </c>
      <c r="J27" s="403"/>
      <c r="K27" s="11"/>
      <c r="L27" s="11"/>
      <c r="M27" s="11"/>
      <c r="N27" s="11"/>
      <c r="O27" s="11"/>
      <c r="P27" s="11"/>
      <c r="Q27" s="11"/>
      <c r="R27" s="11"/>
      <c r="S27" s="11"/>
      <c r="T27" s="11"/>
      <c r="U27" s="11"/>
      <c r="V27" s="11"/>
      <c r="W27" s="11"/>
      <c r="X27" s="11"/>
      <c r="Y27" s="11"/>
      <c r="Z27" s="11"/>
      <c r="AA27" s="11"/>
      <c r="AB27" s="11"/>
      <c r="AC27" s="11"/>
      <c r="AD27" s="11"/>
      <c r="AE27" s="11"/>
      <c r="AF27" s="11"/>
      <c r="AG27" s="11"/>
      <c r="AH27" s="11"/>
      <c r="AI27" s="11"/>
      <c r="AJ27" s="11"/>
      <c r="AK27" s="11"/>
      <c r="AL27" s="11"/>
      <c r="AM27" s="11"/>
      <c r="AN27" s="11"/>
      <c r="AO27" s="11"/>
      <c r="AP27" s="11"/>
      <c r="AQ27" s="11"/>
      <c r="AR27" s="11"/>
      <c r="AS27" s="11"/>
      <c r="AT27" s="11"/>
      <c r="AU27" s="11"/>
      <c r="AV27" s="11"/>
      <c r="AW27" s="11"/>
    </row>
    <row r="28" spans="1:49" s="2" customFormat="1" ht="23.25" customHeight="1" thickBot="1">
      <c r="A28" s="723">
        <v>0</v>
      </c>
      <c r="B28" s="732"/>
      <c r="C28" s="725"/>
      <c r="D28" s="283"/>
      <c r="E28" s="723">
        <f>+CEILING(ZAV!C42,1)</f>
        <v>0</v>
      </c>
      <c r="F28" s="724"/>
      <c r="G28" s="725"/>
      <c r="H28" s="283"/>
      <c r="I28" s="726">
        <v>0</v>
      </c>
      <c r="J28" s="727"/>
      <c r="K28" s="11"/>
      <c r="L28" s="11"/>
      <c r="M28" s="11"/>
      <c r="N28" s="11"/>
      <c r="O28" s="11"/>
      <c r="P28" s="11"/>
      <c r="Q28" s="11"/>
      <c r="R28" s="11"/>
      <c r="S28" s="11"/>
      <c r="T28" s="11"/>
      <c r="U28" s="11"/>
      <c r="V28" s="11"/>
      <c r="W28" s="11"/>
      <c r="X28" s="11"/>
      <c r="Y28" s="11"/>
      <c r="Z28" s="11"/>
      <c r="AA28" s="11"/>
      <c r="AB28" s="11"/>
      <c r="AC28" s="11"/>
      <c r="AD28" s="11"/>
      <c r="AE28" s="11"/>
      <c r="AF28" s="11"/>
      <c r="AG28" s="11"/>
      <c r="AH28" s="11"/>
      <c r="AI28" s="11"/>
      <c r="AJ28" s="11"/>
      <c r="AK28" s="11"/>
      <c r="AL28" s="11"/>
      <c r="AM28" s="11"/>
      <c r="AN28" s="11"/>
      <c r="AO28" s="11"/>
      <c r="AP28" s="11"/>
      <c r="AQ28" s="11"/>
      <c r="AR28" s="11"/>
      <c r="AS28" s="11"/>
      <c r="AT28" s="11"/>
      <c r="AU28" s="11"/>
      <c r="AV28" s="11"/>
      <c r="AW28" s="11"/>
    </row>
    <row r="29" spans="1:49" s="2" customFormat="1" ht="12" customHeight="1">
      <c r="A29" s="713" t="s">
        <v>391</v>
      </c>
      <c r="B29" s="714"/>
      <c r="C29" s="714"/>
      <c r="D29" s="714"/>
      <c r="E29" s="714"/>
      <c r="F29" s="714"/>
      <c r="G29" s="714"/>
      <c r="H29" s="714"/>
      <c r="I29" s="714"/>
      <c r="J29" s="714"/>
      <c r="K29" s="11"/>
      <c r="L29" s="11"/>
      <c r="M29" s="11"/>
      <c r="N29" s="11"/>
      <c r="O29" s="11"/>
      <c r="P29" s="11"/>
      <c r="Q29" s="11"/>
      <c r="R29" s="11"/>
      <c r="S29" s="11"/>
      <c r="T29" s="11"/>
      <c r="U29" s="11"/>
      <c r="V29" s="11"/>
      <c r="W29" s="11"/>
      <c r="X29" s="11"/>
      <c r="Y29" s="11"/>
      <c r="Z29" s="11"/>
      <c r="AA29" s="11"/>
      <c r="AB29" s="11"/>
      <c r="AC29" s="11"/>
      <c r="AD29" s="11"/>
      <c r="AE29" s="11"/>
      <c r="AF29" s="11"/>
      <c r="AG29" s="11"/>
      <c r="AH29" s="11"/>
      <c r="AI29" s="11"/>
      <c r="AJ29" s="11"/>
      <c r="AK29" s="11"/>
      <c r="AL29" s="11"/>
      <c r="AM29" s="11"/>
      <c r="AN29" s="11"/>
      <c r="AO29" s="11"/>
      <c r="AP29" s="11"/>
      <c r="AQ29" s="11"/>
      <c r="AR29" s="11"/>
      <c r="AS29" s="11"/>
      <c r="AT29" s="11"/>
      <c r="AU29" s="11"/>
      <c r="AV29" s="11"/>
      <c r="AW29" s="11"/>
    </row>
    <row r="30" spans="1:49" s="2" customFormat="1" ht="10.5" customHeight="1" thickBot="1">
      <c r="A30" s="717" t="s">
        <v>392</v>
      </c>
      <c r="B30" s="403"/>
      <c r="C30" s="403"/>
      <c r="D30" s="403"/>
      <c r="E30" s="403"/>
      <c r="F30" s="403"/>
      <c r="G30" s="403"/>
      <c r="H30" s="403"/>
      <c r="I30" s="403"/>
      <c r="J30" s="403"/>
      <c r="K30" s="11"/>
      <c r="L30" s="11"/>
      <c r="M30" s="11"/>
      <c r="N30" s="11"/>
      <c r="O30" s="11"/>
      <c r="P30" s="11"/>
      <c r="Q30" s="11"/>
      <c r="R30" s="11"/>
      <c r="S30" s="11"/>
      <c r="T30" s="11"/>
      <c r="U30" s="11"/>
      <c r="V30" s="11"/>
      <c r="W30" s="11"/>
      <c r="X30" s="11"/>
      <c r="Y30" s="11"/>
      <c r="Z30" s="11"/>
      <c r="AA30" s="11"/>
      <c r="AB30" s="11"/>
      <c r="AC30" s="11"/>
      <c r="AD30" s="11"/>
      <c r="AE30" s="11"/>
      <c r="AF30" s="11"/>
      <c r="AG30" s="11"/>
      <c r="AH30" s="11"/>
      <c r="AI30" s="11"/>
      <c r="AJ30" s="11"/>
      <c r="AK30" s="11"/>
      <c r="AL30" s="11"/>
      <c r="AM30" s="11"/>
      <c r="AN30" s="11"/>
      <c r="AO30" s="11"/>
      <c r="AP30" s="11"/>
      <c r="AQ30" s="11"/>
      <c r="AR30" s="11"/>
      <c r="AS30" s="11"/>
      <c r="AT30" s="11"/>
      <c r="AU30" s="11"/>
      <c r="AV30" s="11"/>
      <c r="AW30" s="11"/>
    </row>
    <row r="31" spans="1:49" s="2" customFormat="1" ht="23.25" customHeight="1">
      <c r="A31" s="728"/>
      <c r="B31" s="729"/>
      <c r="C31" s="729"/>
      <c r="D31" s="729"/>
      <c r="E31" s="729"/>
      <c r="F31" s="729"/>
      <c r="G31" s="729"/>
      <c r="H31" s="729"/>
      <c r="I31" s="730"/>
      <c r="J31" s="731"/>
      <c r="K31" s="11"/>
      <c r="L31" s="11"/>
      <c r="M31" s="11"/>
      <c r="N31" s="11"/>
      <c r="O31" s="11"/>
      <c r="P31" s="11"/>
      <c r="Q31" s="11"/>
      <c r="R31" s="11"/>
      <c r="S31" s="11"/>
      <c r="T31" s="11"/>
      <c r="U31" s="11"/>
      <c r="V31" s="11"/>
      <c r="W31" s="11"/>
      <c r="X31" s="11"/>
      <c r="Y31" s="11"/>
      <c r="Z31" s="11"/>
      <c r="AA31" s="11"/>
      <c r="AB31" s="11"/>
      <c r="AC31" s="11"/>
      <c r="AD31" s="11"/>
      <c r="AE31" s="11"/>
      <c r="AF31" s="11"/>
      <c r="AG31" s="11"/>
      <c r="AH31" s="11"/>
      <c r="AI31" s="11"/>
      <c r="AJ31" s="11"/>
      <c r="AK31" s="11"/>
      <c r="AL31" s="11"/>
      <c r="AM31" s="11"/>
      <c r="AN31" s="11"/>
      <c r="AO31" s="11"/>
      <c r="AP31" s="11"/>
      <c r="AQ31" s="11"/>
      <c r="AR31" s="11"/>
      <c r="AS31" s="11"/>
      <c r="AT31" s="11"/>
      <c r="AU31" s="11"/>
      <c r="AV31" s="11"/>
      <c r="AW31" s="11"/>
    </row>
    <row r="32" spans="1:49" s="2" customFormat="1" ht="23.25" customHeight="1" thickBot="1">
      <c r="A32" s="718"/>
      <c r="B32" s="719"/>
      <c r="C32" s="719"/>
      <c r="D32" s="719"/>
      <c r="E32" s="719"/>
      <c r="F32" s="719"/>
      <c r="G32" s="719"/>
      <c r="H32" s="719"/>
      <c r="I32" s="720"/>
      <c r="J32" s="721"/>
      <c r="K32" s="11"/>
      <c r="L32" s="11"/>
      <c r="M32" s="11"/>
      <c r="N32" s="11"/>
      <c r="O32" s="11"/>
      <c r="P32" s="11"/>
      <c r="Q32" s="11"/>
      <c r="R32" s="11"/>
      <c r="S32" s="11"/>
      <c r="T32" s="11"/>
      <c r="U32" s="11"/>
      <c r="V32" s="11"/>
      <c r="W32" s="11"/>
      <c r="X32" s="11"/>
      <c r="Y32" s="11"/>
      <c r="Z32" s="11"/>
      <c r="AA32" s="11"/>
      <c r="AB32" s="11"/>
      <c r="AC32" s="11"/>
      <c r="AD32" s="11"/>
      <c r="AE32" s="11"/>
      <c r="AF32" s="11"/>
      <c r="AG32" s="11"/>
      <c r="AH32" s="11"/>
      <c r="AI32" s="11"/>
      <c r="AJ32" s="11"/>
      <c r="AK32" s="11"/>
      <c r="AL32" s="11"/>
      <c r="AM32" s="11"/>
      <c r="AN32" s="11"/>
      <c r="AO32" s="11"/>
      <c r="AP32" s="11"/>
      <c r="AQ32" s="11"/>
      <c r="AR32" s="11"/>
      <c r="AS32" s="11"/>
      <c r="AT32" s="11"/>
      <c r="AU32" s="11"/>
      <c r="AV32" s="11"/>
      <c r="AW32" s="11"/>
    </row>
    <row r="33" spans="1:49" s="2" customFormat="1" ht="10.5" customHeight="1">
      <c r="A33" s="713" t="s">
        <v>393</v>
      </c>
      <c r="B33" s="714"/>
      <c r="C33" s="714"/>
      <c r="D33" s="714"/>
      <c r="E33" s="714"/>
      <c r="F33" s="714"/>
      <c r="G33" s="714"/>
      <c r="H33" s="714"/>
      <c r="I33" s="714"/>
      <c r="J33" s="714"/>
      <c r="K33" s="11"/>
      <c r="L33" s="11"/>
      <c r="M33" s="11"/>
      <c r="N33" s="11"/>
      <c r="O33" s="11"/>
      <c r="P33" s="11"/>
      <c r="Q33" s="11"/>
      <c r="R33" s="11"/>
      <c r="S33" s="11"/>
      <c r="T33" s="11"/>
      <c r="U33" s="11"/>
      <c r="V33" s="11"/>
      <c r="W33" s="11"/>
      <c r="X33" s="11"/>
      <c r="Y33" s="11"/>
      <c r="Z33" s="11"/>
      <c r="AA33" s="11"/>
      <c r="AB33" s="11"/>
      <c r="AC33" s="11"/>
      <c r="AD33" s="11"/>
      <c r="AE33" s="11"/>
      <c r="AF33" s="11"/>
      <c r="AG33" s="11"/>
      <c r="AH33" s="11"/>
      <c r="AI33" s="11"/>
      <c r="AJ33" s="11"/>
      <c r="AK33" s="11"/>
      <c r="AL33" s="11"/>
      <c r="AM33" s="11"/>
      <c r="AN33" s="11"/>
      <c r="AO33" s="11"/>
      <c r="AP33" s="11"/>
      <c r="AQ33" s="11"/>
      <c r="AR33" s="11"/>
      <c r="AS33" s="11"/>
      <c r="AT33" s="11"/>
      <c r="AU33" s="11"/>
      <c r="AV33" s="11"/>
      <c r="AW33" s="11"/>
    </row>
    <row r="34" spans="1:49" s="2" customFormat="1" ht="10.5" customHeight="1" thickBot="1">
      <c r="A34" s="717" t="s">
        <v>394</v>
      </c>
      <c r="B34" s="403"/>
      <c r="C34" s="722" t="s">
        <v>185</v>
      </c>
      <c r="D34" s="722"/>
      <c r="E34" s="722"/>
      <c r="F34" s="722" t="s">
        <v>186</v>
      </c>
      <c r="G34" s="722"/>
      <c r="H34" s="722"/>
      <c r="I34" s="717" t="s">
        <v>187</v>
      </c>
      <c r="J34" s="403"/>
      <c r="K34" s="11"/>
      <c r="L34" s="11"/>
      <c r="M34" s="11"/>
      <c r="N34" s="11"/>
      <c r="O34" s="11"/>
      <c r="P34" s="11"/>
      <c r="Q34" s="11"/>
      <c r="R34" s="11"/>
      <c r="S34" s="11"/>
      <c r="T34" s="11"/>
      <c r="U34" s="11"/>
      <c r="V34" s="11"/>
      <c r="W34" s="11"/>
      <c r="X34" s="11"/>
      <c r="Y34" s="11"/>
      <c r="Z34" s="11"/>
      <c r="AA34" s="11"/>
      <c r="AB34" s="11"/>
      <c r="AC34" s="11"/>
      <c r="AD34" s="11"/>
      <c r="AE34" s="11"/>
      <c r="AF34" s="11"/>
      <c r="AG34" s="11"/>
      <c r="AH34" s="11"/>
      <c r="AI34" s="11"/>
      <c r="AJ34" s="11"/>
      <c r="AK34" s="11"/>
      <c r="AL34" s="11"/>
      <c r="AM34" s="11"/>
      <c r="AN34" s="11"/>
      <c r="AO34" s="11"/>
      <c r="AP34" s="11"/>
      <c r="AQ34" s="11"/>
      <c r="AR34" s="11"/>
      <c r="AS34" s="11"/>
      <c r="AT34" s="11"/>
      <c r="AU34" s="11"/>
      <c r="AV34" s="11"/>
      <c r="AW34" s="11"/>
    </row>
    <row r="35" spans="1:49" s="2" customFormat="1" ht="18" customHeight="1" thickBot="1">
      <c r="A35" s="659"/>
      <c r="B35" s="660"/>
      <c r="C35" s="660"/>
      <c r="D35" s="660"/>
      <c r="E35" s="660"/>
      <c r="F35" s="661"/>
      <c r="G35" s="660"/>
      <c r="H35" s="660"/>
      <c r="I35" s="662"/>
      <c r="J35" s="663"/>
      <c r="K35" s="11"/>
      <c r="L35" s="11"/>
      <c r="M35" s="11"/>
      <c r="N35" s="11"/>
      <c r="O35" s="11"/>
      <c r="P35" s="11"/>
      <c r="Q35" s="11"/>
      <c r="R35" s="11"/>
      <c r="S35" s="11"/>
      <c r="T35" s="11"/>
      <c r="U35" s="11"/>
      <c r="V35" s="11"/>
      <c r="W35" s="11"/>
      <c r="X35" s="11"/>
      <c r="Y35" s="11"/>
      <c r="Z35" s="11"/>
      <c r="AA35" s="11"/>
      <c r="AB35" s="11"/>
      <c r="AC35" s="11"/>
      <c r="AD35" s="11"/>
      <c r="AE35" s="11"/>
      <c r="AF35" s="11"/>
      <c r="AG35" s="11"/>
      <c r="AH35" s="11"/>
      <c r="AI35" s="11"/>
      <c r="AJ35" s="11"/>
      <c r="AK35" s="11"/>
      <c r="AL35" s="11"/>
      <c r="AM35" s="11"/>
      <c r="AN35" s="11"/>
      <c r="AO35" s="11"/>
      <c r="AP35" s="11"/>
      <c r="AQ35" s="11"/>
      <c r="AR35" s="11"/>
      <c r="AS35" s="11"/>
      <c r="AT35" s="11"/>
      <c r="AU35" s="11"/>
      <c r="AV35" s="11"/>
      <c r="AW35" s="11"/>
    </row>
    <row r="36" spans="1:49" s="2" customFormat="1" ht="13.5" customHeight="1">
      <c r="A36" s="664" t="str">
        <f>+DAP1!A44</f>
        <v>Formulář zpracovala ASPEKT HM, daňová, účetní a auditorská kancelář, Vodňanského 4, Praha 6-Břevnov, tel. 233 356 811</v>
      </c>
      <c r="B36" s="664"/>
      <c r="C36" s="664"/>
      <c r="D36" s="664"/>
      <c r="E36" s="664"/>
      <c r="F36" s="664"/>
      <c r="G36" s="664"/>
      <c r="H36" s="664"/>
      <c r="I36" s="664"/>
      <c r="J36" s="664"/>
      <c r="K36" s="11"/>
      <c r="L36" s="11"/>
      <c r="M36" s="11"/>
      <c r="N36" s="11"/>
      <c r="O36" s="11"/>
      <c r="P36" s="11"/>
      <c r="Q36" s="11"/>
      <c r="R36" s="11"/>
      <c r="S36" s="11"/>
      <c r="T36" s="11"/>
      <c r="U36" s="11"/>
      <c r="V36" s="11"/>
      <c r="W36" s="11"/>
      <c r="X36" s="11"/>
      <c r="Y36" s="11"/>
      <c r="Z36" s="11"/>
      <c r="AA36" s="11"/>
      <c r="AB36" s="11"/>
      <c r="AC36" s="11"/>
      <c r="AD36" s="11"/>
      <c r="AE36" s="11"/>
      <c r="AF36" s="11"/>
      <c r="AG36" s="11"/>
      <c r="AH36" s="11"/>
      <c r="AI36" s="11"/>
      <c r="AJ36" s="11"/>
      <c r="AK36" s="11"/>
      <c r="AL36" s="11"/>
      <c r="AM36" s="11"/>
      <c r="AN36" s="11"/>
      <c r="AO36" s="11"/>
      <c r="AP36" s="11"/>
      <c r="AQ36" s="11"/>
      <c r="AR36" s="11"/>
      <c r="AS36" s="11"/>
      <c r="AT36" s="11"/>
      <c r="AU36" s="11"/>
      <c r="AV36" s="11"/>
      <c r="AW36" s="11"/>
    </row>
    <row r="37" spans="1:10" ht="13.5" customHeight="1">
      <c r="A37" s="658" t="s">
        <v>214</v>
      </c>
      <c r="B37" s="658"/>
      <c r="C37" s="658"/>
      <c r="D37" s="658"/>
      <c r="E37" s="658"/>
      <c r="F37" s="658"/>
      <c r="G37" s="658"/>
      <c r="H37" s="658"/>
      <c r="I37" s="658"/>
      <c r="J37" s="658"/>
    </row>
    <row r="38" s="3" customFormat="1" ht="12.75"/>
    <row r="39" s="3" customFormat="1" ht="12.75"/>
    <row r="40" s="3" customFormat="1" ht="12.75"/>
    <row r="41" s="3" customFormat="1" ht="12.75"/>
    <row r="42" s="3" customFormat="1" ht="12.75"/>
    <row r="43" s="3" customFormat="1" ht="12.75"/>
    <row r="44" s="3" customFormat="1" ht="12.75"/>
    <row r="45" s="3" customFormat="1" ht="12.75"/>
    <row r="46" s="3" customFormat="1" ht="12.75"/>
    <row r="47" s="3" customFormat="1" ht="12.75"/>
    <row r="48" s="3" customFormat="1" ht="12.75"/>
    <row r="49" s="3" customFormat="1" ht="12.75"/>
    <row r="50" s="3" customFormat="1" ht="12.75"/>
    <row r="51" s="3" customFormat="1" ht="12.75"/>
    <row r="52" s="3" customFormat="1" ht="12.75"/>
    <row r="53" s="3" customFormat="1" ht="12.75"/>
    <row r="54" s="3" customFormat="1" ht="12.75"/>
    <row r="55" s="3" customFormat="1" ht="12.75"/>
    <row r="56" s="3" customFormat="1" ht="12.75"/>
    <row r="57" s="3" customFormat="1" ht="12.75"/>
    <row r="58" s="3" customFormat="1" ht="12.75"/>
    <row r="59" s="3" customFormat="1" ht="12.75"/>
    <row r="60" s="3" customFormat="1" ht="12.75"/>
    <row r="61" s="3" customFormat="1" ht="12.75"/>
    <row r="62" s="3" customFormat="1" ht="12.75"/>
    <row r="63" s="3" customFormat="1" ht="12.75"/>
    <row r="64" s="3" customFormat="1" ht="12.75"/>
    <row r="65" s="3" customFormat="1" ht="12.75"/>
    <row r="66" s="3" customFormat="1" ht="12.75"/>
    <row r="67" s="3" customFormat="1" ht="12.75"/>
    <row r="68" s="3" customFormat="1" ht="12.75"/>
    <row r="69" s="3" customFormat="1" ht="12.75"/>
    <row r="70" s="3" customFormat="1" ht="12.75"/>
    <row r="71" s="3" customFormat="1" ht="12.75"/>
    <row r="72" s="3" customFormat="1" ht="12.75"/>
    <row r="73" s="3" customFormat="1" ht="12.75"/>
    <row r="74" s="3" customFormat="1" ht="12.75"/>
    <row r="75" s="3" customFormat="1" ht="12.75"/>
    <row r="76" s="3" customFormat="1" ht="12.75"/>
    <row r="77" s="3" customFormat="1" ht="12.75"/>
    <row r="78" s="3" customFormat="1" ht="12.75"/>
    <row r="79" s="3" customFormat="1" ht="12.75"/>
    <row r="80" s="3" customFormat="1" ht="12.75"/>
    <row r="81" s="3" customFormat="1" ht="12.75"/>
    <row r="82" s="3" customFormat="1" ht="12.75"/>
    <row r="83" s="3" customFormat="1" ht="12.75"/>
    <row r="84" s="3" customFormat="1" ht="12.75"/>
    <row r="85" s="3" customFormat="1" ht="12.75"/>
    <row r="86" s="3" customFormat="1" ht="12.75"/>
    <row r="87" s="3" customFormat="1" ht="12.75"/>
    <row r="88" s="3" customFormat="1" ht="12.75"/>
    <row r="89" s="3" customFormat="1" ht="12.75"/>
    <row r="90" s="3" customFormat="1" ht="12.75"/>
    <row r="91" s="3" customFormat="1" ht="12.75"/>
    <row r="92" s="3" customFormat="1" ht="12.75"/>
    <row r="93" s="3" customFormat="1" ht="12.75"/>
    <row r="94" s="3" customFormat="1" ht="12.75"/>
    <row r="95" s="3" customFormat="1" ht="12.75"/>
    <row r="96" s="3" customFormat="1" ht="12.75"/>
    <row r="97" s="3" customFormat="1" ht="12.75"/>
    <row r="98" s="3" customFormat="1" ht="12.75"/>
    <row r="99" s="3" customFormat="1" ht="12.75"/>
    <row r="100" s="3" customFormat="1" ht="12.75"/>
    <row r="101" s="3" customFormat="1" ht="12.75"/>
    <row r="102" s="3" customFormat="1" ht="12.75"/>
    <row r="103" s="3" customFormat="1" ht="12.75"/>
    <row r="104" s="3" customFormat="1" ht="12.75"/>
    <row r="105" s="3" customFormat="1" ht="12.75"/>
    <row r="106" s="3" customFormat="1" ht="12.75"/>
    <row r="107" s="3" customFormat="1" ht="12.75"/>
    <row r="108" s="3" customFormat="1" ht="12.75"/>
    <row r="109" s="3" customFormat="1" ht="12.75"/>
    <row r="110" s="3" customFormat="1" ht="12.75"/>
    <row r="111" s="3" customFormat="1" ht="12.75"/>
    <row r="112" s="3" customFormat="1" ht="12.75"/>
    <row r="113" s="3" customFormat="1" ht="12.75"/>
    <row r="114" s="3" customFormat="1" ht="12.75"/>
    <row r="115" s="3" customFormat="1" ht="12.75"/>
    <row r="116" s="3" customFormat="1" ht="12.75"/>
    <row r="117" s="3" customFormat="1" ht="12.75"/>
    <row r="118" s="3" customFormat="1" ht="12.75"/>
    <row r="119" s="3" customFormat="1" ht="12.75"/>
    <row r="120" s="3" customFormat="1" ht="12.75"/>
    <row r="121" s="3" customFormat="1" ht="12.75"/>
    <row r="122" s="3" customFormat="1" ht="12.75"/>
    <row r="123" s="3" customFormat="1" ht="12.75"/>
    <row r="124" s="3" customFormat="1" ht="12.75"/>
    <row r="125" s="3" customFormat="1" ht="12.75"/>
    <row r="126" s="3" customFormat="1" ht="12.75"/>
    <row r="127" s="3" customFormat="1" ht="12.75"/>
    <row r="128" s="3" customFormat="1" ht="12.75"/>
    <row r="129" s="3" customFormat="1" ht="12.75"/>
    <row r="130" s="3" customFormat="1" ht="12.75"/>
    <row r="131" s="3" customFormat="1" ht="12.75"/>
    <row r="132" s="3" customFormat="1" ht="12.75"/>
    <row r="133" s="3" customFormat="1" ht="12.75"/>
    <row r="134" s="3" customFormat="1" ht="12.75"/>
    <row r="135" s="3" customFormat="1" ht="12.75"/>
    <row r="136" s="3" customFormat="1" ht="12.75"/>
    <row r="137" s="3" customFormat="1" ht="12.75"/>
    <row r="138" s="3" customFormat="1" ht="12.75"/>
    <row r="139" s="3" customFormat="1" ht="12.75"/>
    <row r="140" s="3" customFormat="1" ht="12.75"/>
    <row r="141" s="3" customFormat="1" ht="12.75"/>
    <row r="142" s="3" customFormat="1" ht="12.75"/>
    <row r="143" s="3" customFormat="1" ht="12.75"/>
    <row r="144" s="3" customFormat="1" ht="12.75"/>
    <row r="145" s="3" customFormat="1" ht="12.75"/>
    <row r="146" s="3" customFormat="1" ht="12.75"/>
    <row r="147" s="3" customFormat="1" ht="12.75"/>
    <row r="148" s="3" customFormat="1" ht="12.75"/>
    <row r="149" s="3" customFormat="1" ht="12.75"/>
    <row r="150" s="3" customFormat="1" ht="12.75"/>
    <row r="151" s="3" customFormat="1" ht="12.75"/>
    <row r="152" s="3" customFormat="1" ht="12.75"/>
    <row r="153" s="3" customFormat="1" ht="12.75"/>
    <row r="154" s="3" customFormat="1" ht="12.75"/>
    <row r="155" s="3" customFormat="1" ht="12.75"/>
    <row r="156" s="3" customFormat="1" ht="12.75"/>
    <row r="157" s="3" customFormat="1" ht="12.75"/>
    <row r="158" s="3" customFormat="1" ht="12.75"/>
    <row r="159" s="3" customFormat="1" ht="12.75"/>
    <row r="160" s="3" customFormat="1" ht="12.75"/>
    <row r="161" s="3" customFormat="1" ht="12.75"/>
    <row r="162" s="3" customFormat="1" ht="12.75"/>
    <row r="163" s="3" customFormat="1" ht="12.75"/>
    <row r="164" s="3" customFormat="1" ht="12.75"/>
    <row r="165" s="3" customFormat="1" ht="12.75"/>
    <row r="166" s="3" customFormat="1" ht="12.75"/>
    <row r="167" s="3" customFormat="1" ht="12.75"/>
    <row r="168" s="3" customFormat="1" ht="12.75"/>
    <row r="169" s="3" customFormat="1" ht="12.75"/>
    <row r="170" s="3" customFormat="1" ht="12.75"/>
    <row r="171" s="3" customFormat="1" ht="12.75"/>
    <row r="172" s="3" customFormat="1" ht="12.75"/>
    <row r="173" s="3" customFormat="1" ht="12.75"/>
    <row r="174" s="3" customFormat="1" ht="12.75"/>
    <row r="175" s="3" customFormat="1" ht="12.75"/>
    <row r="176" s="3" customFormat="1" ht="12.75"/>
    <row r="177" s="3" customFormat="1" ht="12.75"/>
    <row r="178" s="3" customFormat="1" ht="12.75"/>
    <row r="179" s="3" customFormat="1" ht="12.75"/>
    <row r="180" s="3" customFormat="1" ht="12.75"/>
    <row r="181" s="3" customFormat="1" ht="12.75"/>
    <row r="182" s="3" customFormat="1" ht="12.75"/>
    <row r="183" s="3" customFormat="1" ht="12.75"/>
    <row r="184" s="3" customFormat="1" ht="12.75"/>
    <row r="185" s="3" customFormat="1" ht="12.75"/>
    <row r="186" s="3" customFormat="1" ht="12.75"/>
    <row r="187" s="3" customFormat="1" ht="12.75"/>
    <row r="188" s="3" customFormat="1" ht="12.75"/>
    <row r="189" s="3" customFormat="1" ht="12.75"/>
    <row r="190" s="3" customFormat="1" ht="12.75"/>
    <row r="191" s="3" customFormat="1" ht="12.75"/>
    <row r="192" s="3" customFormat="1" ht="12.75"/>
    <row r="193" s="3" customFormat="1" ht="12.75"/>
    <row r="194" s="3" customFormat="1" ht="12.75"/>
    <row r="195" s="3" customFormat="1" ht="12.75"/>
    <row r="196" s="3" customFormat="1" ht="12.75"/>
    <row r="197" s="3" customFormat="1" ht="12.75"/>
    <row r="198" s="3" customFormat="1" ht="12.75"/>
    <row r="199" s="3" customFormat="1" ht="12.75"/>
    <row r="200" s="3" customFormat="1" ht="12.75"/>
    <row r="201" s="3" customFormat="1" ht="12.75"/>
    <row r="202" s="3" customFormat="1" ht="12.75"/>
    <row r="203" s="3" customFormat="1" ht="12.75"/>
    <row r="204" s="3" customFormat="1" ht="12.75"/>
    <row r="205" s="3" customFormat="1" ht="12.75"/>
    <row r="206" s="3" customFormat="1" ht="12.75"/>
    <row r="207" s="3" customFormat="1" ht="12.75"/>
    <row r="208" s="3" customFormat="1" ht="12.75"/>
    <row r="209" s="3" customFormat="1" ht="12.75"/>
    <row r="210" s="3" customFormat="1" ht="12.75"/>
    <row r="211" s="3" customFormat="1" ht="12.75"/>
    <row r="212" s="3" customFormat="1" ht="12.75"/>
    <row r="213" s="3" customFormat="1" ht="12.75"/>
    <row r="214" s="3" customFormat="1" ht="12.75"/>
    <row r="215" s="3" customFormat="1" ht="12.75"/>
    <row r="216" s="3" customFormat="1" ht="12.75"/>
    <row r="217" s="3" customFormat="1" ht="12.75"/>
    <row r="218" s="3" customFormat="1" ht="12.75"/>
    <row r="219" s="3" customFormat="1" ht="12.75"/>
    <row r="220" s="3" customFormat="1" ht="12.75"/>
    <row r="221" s="3" customFormat="1" ht="12.75"/>
    <row r="222" s="3" customFormat="1" ht="12.75"/>
    <row r="223" s="3" customFormat="1" ht="12.75"/>
    <row r="224" s="3" customFormat="1" ht="12.75"/>
    <row r="225" s="3" customFormat="1" ht="12.75"/>
    <row r="226" s="3" customFormat="1" ht="12.75"/>
    <row r="227" s="3" customFormat="1" ht="12.75"/>
    <row r="228" s="3" customFormat="1" ht="12.75"/>
    <row r="229" s="3" customFormat="1" ht="12.75"/>
    <row r="230" s="3" customFormat="1" ht="12.75"/>
    <row r="231" s="3" customFormat="1" ht="12.75"/>
    <row r="232" s="3" customFormat="1" ht="12.75"/>
    <row r="233" s="3" customFormat="1" ht="12.75"/>
    <row r="234" s="3" customFormat="1" ht="12.75"/>
    <row r="235" s="3" customFormat="1" ht="12.75"/>
    <row r="236" s="3" customFormat="1" ht="12.75"/>
    <row r="237" s="3" customFormat="1" ht="12.75"/>
    <row r="238" s="3" customFormat="1" ht="12.75"/>
    <row r="239" s="3" customFormat="1" ht="12.75"/>
    <row r="240" s="3" customFormat="1" ht="12.75"/>
    <row r="241" s="3" customFormat="1" ht="12.75"/>
    <row r="242" s="3" customFormat="1" ht="12.75"/>
    <row r="243" s="3" customFormat="1" ht="12.75"/>
    <row r="244" s="3" customFormat="1" ht="12.75"/>
    <row r="245" s="3" customFormat="1" ht="12.75"/>
    <row r="246" s="3" customFormat="1" ht="12.75"/>
    <row r="247" s="3" customFormat="1" ht="12.75"/>
    <row r="248" s="3" customFormat="1" ht="12.75"/>
    <row r="249" s="3" customFormat="1" ht="12.75"/>
    <row r="250" s="3" customFormat="1" ht="12.75"/>
    <row r="251" s="3" customFormat="1" ht="12.75"/>
    <row r="252" s="3" customFormat="1" ht="12.75"/>
    <row r="253" s="3" customFormat="1" ht="12.75"/>
    <row r="254" s="3" customFormat="1" ht="12.75"/>
    <row r="255" s="3" customFormat="1" ht="12.75"/>
    <row r="256" s="3" customFormat="1" ht="12.75"/>
    <row r="257" s="3" customFormat="1" ht="12.75"/>
    <row r="258" s="3" customFormat="1" ht="12.75"/>
    <row r="259" s="3" customFormat="1" ht="12.75"/>
    <row r="260" s="3" customFormat="1" ht="12.75"/>
    <row r="261" s="3" customFormat="1" ht="12.75"/>
    <row r="262" s="3" customFormat="1" ht="12.75"/>
    <row r="263" s="3" customFormat="1" ht="12.75"/>
    <row r="264" s="3" customFormat="1" ht="12.75"/>
    <row r="265" s="3" customFormat="1" ht="12.75"/>
    <row r="266" s="3" customFormat="1" ht="12.75"/>
    <row r="267" s="3" customFormat="1" ht="12.75"/>
    <row r="268" s="3" customFormat="1" ht="12.75"/>
    <row r="269" s="3" customFormat="1" ht="12.75"/>
    <row r="270" s="3" customFormat="1" ht="12.75"/>
    <row r="271" s="3" customFormat="1" ht="12.75"/>
    <row r="272" s="3" customFormat="1" ht="12.75"/>
    <row r="273" s="3" customFormat="1" ht="12.75"/>
    <row r="274" s="3" customFormat="1" ht="12.75"/>
    <row r="275" s="3" customFormat="1" ht="12.75"/>
    <row r="276" s="3" customFormat="1" ht="12.75"/>
    <row r="277" s="3" customFormat="1" ht="12.75"/>
    <row r="278" s="3" customFormat="1" ht="12.75"/>
    <row r="279" s="3" customFormat="1" ht="12.75"/>
    <row r="280" s="3" customFormat="1" ht="12.75"/>
    <row r="281" s="3" customFormat="1" ht="12.75"/>
    <row r="282" s="3" customFormat="1" ht="12.75"/>
    <row r="283" s="3" customFormat="1" ht="12.75"/>
    <row r="284" s="3" customFormat="1" ht="12.75"/>
    <row r="285" s="3" customFormat="1" ht="12.75"/>
    <row r="286" s="3" customFormat="1" ht="12.75"/>
    <row r="287" s="3" customFormat="1" ht="12.75"/>
    <row r="288" s="3" customFormat="1" ht="12.75"/>
    <row r="289" s="3" customFormat="1" ht="12.75"/>
    <row r="290" s="3" customFormat="1" ht="12.75"/>
    <row r="291" s="3" customFormat="1" ht="12.75"/>
    <row r="292" s="3" customFormat="1" ht="12.75"/>
    <row r="293" s="3" customFormat="1" ht="12.75"/>
    <row r="294" s="3" customFormat="1" ht="12.75"/>
    <row r="295" s="3" customFormat="1" ht="12.75"/>
    <row r="296" s="3" customFormat="1" ht="12.75"/>
    <row r="297" s="3" customFormat="1" ht="12.75"/>
    <row r="298" s="3" customFormat="1" ht="12.75"/>
    <row r="299" s="3" customFormat="1" ht="12.75"/>
    <row r="300" s="3" customFormat="1" ht="12.75"/>
    <row r="301" s="3" customFormat="1" ht="12.75"/>
    <row r="302" s="3" customFormat="1" ht="12.75"/>
    <row r="303" s="3" customFormat="1" ht="12.75"/>
    <row r="304" s="3" customFormat="1" ht="12.75"/>
    <row r="305" s="3" customFormat="1" ht="12.75"/>
    <row r="306" s="3" customFormat="1" ht="12.75"/>
    <row r="307" s="3" customFormat="1" ht="12.75"/>
    <row r="308" s="3" customFormat="1" ht="12.75"/>
    <row r="309" s="3" customFormat="1" ht="12.75"/>
    <row r="310" s="3" customFormat="1" ht="12.75"/>
    <row r="311" s="3" customFormat="1" ht="12.75"/>
    <row r="312" s="3" customFormat="1" ht="12.75"/>
    <row r="313" s="3" customFormat="1" ht="12.75"/>
    <row r="314" s="3" customFormat="1" ht="12.75"/>
    <row r="315" s="3" customFormat="1" ht="12.75"/>
    <row r="316" s="3" customFormat="1" ht="12.75"/>
    <row r="317" s="3" customFormat="1" ht="12.75"/>
    <row r="318" s="3" customFormat="1" ht="12.75"/>
    <row r="319" s="3" customFormat="1" ht="12.75"/>
    <row r="320" s="3" customFormat="1" ht="12.75"/>
    <row r="321" s="3" customFormat="1" ht="12.75"/>
    <row r="322" s="3" customFormat="1" ht="12.75"/>
    <row r="323" s="3" customFormat="1" ht="12.75"/>
    <row r="324" s="3" customFormat="1" ht="12.75"/>
    <row r="325" s="3" customFormat="1" ht="12.75"/>
    <row r="326" s="3" customFormat="1" ht="12.75"/>
    <row r="327" s="3" customFormat="1" ht="12.75"/>
    <row r="328" s="3" customFormat="1" ht="12.75"/>
    <row r="329" s="3" customFormat="1" ht="12.75"/>
    <row r="330" s="3" customFormat="1" ht="12.75"/>
    <row r="331" s="3" customFormat="1" ht="12.75"/>
    <row r="332" s="3" customFormat="1" ht="12.75"/>
    <row r="333" s="3" customFormat="1" ht="12.75"/>
    <row r="334" s="3" customFormat="1" ht="12.75"/>
    <row r="335" s="3" customFormat="1" ht="12.75"/>
    <row r="336" s="3" customFormat="1" ht="12.75"/>
    <row r="337" s="3" customFormat="1" ht="12.75"/>
    <row r="338" s="3" customFormat="1" ht="12.75"/>
    <row r="339" s="3" customFormat="1" ht="12.75"/>
    <row r="340" s="3" customFormat="1" ht="12.75"/>
    <row r="341" s="3" customFormat="1" ht="12.75"/>
    <row r="342" s="3" customFormat="1" ht="12.75"/>
    <row r="343" s="3" customFormat="1" ht="12.75"/>
    <row r="344" s="3" customFormat="1" ht="12.75"/>
    <row r="345" s="3" customFormat="1" ht="12.75"/>
    <row r="346" s="3" customFormat="1" ht="12.75"/>
    <row r="347" s="3" customFormat="1" ht="12.75"/>
    <row r="348" s="3" customFormat="1" ht="12.75"/>
    <row r="349" s="3" customFormat="1" ht="12.75"/>
    <row r="350" s="3" customFormat="1" ht="12.75"/>
    <row r="351" s="3" customFormat="1" ht="12.75"/>
    <row r="352" s="3" customFormat="1" ht="12.75"/>
    <row r="353" s="3" customFormat="1" ht="12.75"/>
    <row r="354" s="3" customFormat="1" ht="12.75"/>
    <row r="355" s="3" customFormat="1" ht="12.75"/>
    <row r="356" s="3" customFormat="1" ht="12.75"/>
    <row r="357" s="3" customFormat="1" ht="12.75"/>
    <row r="358" s="3" customFormat="1" ht="12.75"/>
    <row r="359" s="3" customFormat="1" ht="12.75"/>
    <row r="360" s="3" customFormat="1" ht="12.75"/>
    <row r="361" s="3" customFormat="1" ht="12.75"/>
    <row r="362" s="3" customFormat="1" ht="12.75"/>
    <row r="363" s="3" customFormat="1" ht="12.75"/>
    <row r="364" s="3" customFormat="1" ht="12.75"/>
    <row r="365" s="3" customFormat="1" ht="12.75"/>
    <row r="366" s="3" customFormat="1" ht="12.75"/>
    <row r="367" s="3" customFormat="1" ht="12.75"/>
    <row r="368" s="3" customFormat="1" ht="12.75"/>
    <row r="369" s="3" customFormat="1" ht="12.75"/>
    <row r="370" s="3" customFormat="1" ht="12.75"/>
    <row r="371" s="3" customFormat="1" ht="12.75"/>
    <row r="372" s="3" customFormat="1" ht="12.75"/>
    <row r="373" s="3" customFormat="1" ht="12.75"/>
    <row r="374" s="3" customFormat="1" ht="12.75"/>
    <row r="375" s="3" customFormat="1" ht="12.75"/>
    <row r="376" s="3" customFormat="1" ht="12.75"/>
    <row r="377" s="3" customFormat="1" ht="12.75"/>
    <row r="378" s="3" customFormat="1" ht="12.75"/>
    <row r="379" s="3" customFormat="1" ht="12.75"/>
    <row r="380" s="3" customFormat="1" ht="12.75"/>
    <row r="381" s="3" customFormat="1" ht="12.75"/>
    <row r="382" s="3" customFormat="1" ht="12.75"/>
    <row r="383" s="3" customFormat="1" ht="12.75"/>
    <row r="384" s="3" customFormat="1" ht="12.75"/>
    <row r="385" s="3" customFormat="1" ht="12.75"/>
    <row r="386" s="3" customFormat="1" ht="12.75"/>
    <row r="387" s="3" customFormat="1" ht="12.75"/>
    <row r="388" s="3" customFormat="1" ht="12.75"/>
    <row r="389" s="3" customFormat="1" ht="12.75"/>
    <row r="390" s="3" customFormat="1" ht="12.75"/>
  </sheetData>
  <sheetProtection password="EF65" sheet="1" objects="1" scenarios="1"/>
  <mergeCells count="80">
    <mergeCell ref="E28:G28"/>
    <mergeCell ref="I28:J28"/>
    <mergeCell ref="A31:H31"/>
    <mergeCell ref="I31:J31"/>
    <mergeCell ref="A30:J30"/>
    <mergeCell ref="A29:J29"/>
    <mergeCell ref="A28:C28"/>
    <mergeCell ref="I34:J34"/>
    <mergeCell ref="A32:H32"/>
    <mergeCell ref="I32:J32"/>
    <mergeCell ref="A33:J33"/>
    <mergeCell ref="A34:B34"/>
    <mergeCell ref="C34:E34"/>
    <mergeCell ref="F34:H34"/>
    <mergeCell ref="A25:J25"/>
    <mergeCell ref="A26:J26"/>
    <mergeCell ref="A27:D27"/>
    <mergeCell ref="E27:H27"/>
    <mergeCell ref="I27:J27"/>
    <mergeCell ref="B22:E22"/>
    <mergeCell ref="B23:E23"/>
    <mergeCell ref="B24:E24"/>
    <mergeCell ref="A1:G1"/>
    <mergeCell ref="A4:J4"/>
    <mergeCell ref="A5:J5"/>
    <mergeCell ref="A7:J7"/>
    <mergeCell ref="A6:J6"/>
    <mergeCell ref="B18:E18"/>
    <mergeCell ref="B19:E19"/>
    <mergeCell ref="B20:E20"/>
    <mergeCell ref="B21:E21"/>
    <mergeCell ref="B14:E14"/>
    <mergeCell ref="B15:E15"/>
    <mergeCell ref="B16:E16"/>
    <mergeCell ref="B17:E17"/>
    <mergeCell ref="I1:J1"/>
    <mergeCell ref="A8:B8"/>
    <mergeCell ref="B12:E12"/>
    <mergeCell ref="B13:E13"/>
    <mergeCell ref="A3:J3"/>
    <mergeCell ref="F13:H13"/>
    <mergeCell ref="E8:F8"/>
    <mergeCell ref="A10:E11"/>
    <mergeCell ref="F10:J10"/>
    <mergeCell ref="F11:H11"/>
    <mergeCell ref="F22:H22"/>
    <mergeCell ref="F23:H23"/>
    <mergeCell ref="F24:H24"/>
    <mergeCell ref="F14:H14"/>
    <mergeCell ref="F15:H15"/>
    <mergeCell ref="F16:H16"/>
    <mergeCell ref="F18:H18"/>
    <mergeCell ref="F19:H19"/>
    <mergeCell ref="F20:H20"/>
    <mergeCell ref="F21:H21"/>
    <mergeCell ref="I24:J24"/>
    <mergeCell ref="I18:J18"/>
    <mergeCell ref="I19:J19"/>
    <mergeCell ref="I20:J20"/>
    <mergeCell ref="I21:J21"/>
    <mergeCell ref="I12:J12"/>
    <mergeCell ref="I13:J13"/>
    <mergeCell ref="I22:J22"/>
    <mergeCell ref="I23:J23"/>
    <mergeCell ref="F17:H17"/>
    <mergeCell ref="I15:J15"/>
    <mergeCell ref="I16:J16"/>
    <mergeCell ref="A2:G2"/>
    <mergeCell ref="H2:J2"/>
    <mergeCell ref="I17:J17"/>
    <mergeCell ref="A9:J9"/>
    <mergeCell ref="F12:H12"/>
    <mergeCell ref="I14:J14"/>
    <mergeCell ref="I11:J11"/>
    <mergeCell ref="A37:J37"/>
    <mergeCell ref="A35:B35"/>
    <mergeCell ref="C35:E35"/>
    <mergeCell ref="F35:H35"/>
    <mergeCell ref="I35:J35"/>
    <mergeCell ref="A36:J36"/>
  </mergeCells>
  <printOptions horizontalCentered="1" verticalCentered="1"/>
  <pageMargins left="0.3937007874015748" right="0.3937007874015748" top="0.3937007874015748" bottom="0.3937007874015748" header="0.5118110236220472" footer="0.5118110236220472"/>
  <pageSetup fitToHeight="1" fitToWidth="1" horizontalDpi="300" verticalDpi="300" orientation="portrait" paperSize="9" r:id="rId3"/>
  <legacyDrawing r:id="rId2"/>
</worksheet>
</file>

<file path=xl/worksheets/sheet7.xml><?xml version="1.0" encoding="utf-8"?>
<worksheet xmlns="http://schemas.openxmlformats.org/spreadsheetml/2006/main" xmlns:r="http://schemas.openxmlformats.org/officeDocument/2006/relationships">
  <sheetPr>
    <pageSetUpPr fitToPage="1"/>
  </sheetPr>
  <dimension ref="A1:BD64"/>
  <sheetViews>
    <sheetView workbookViewId="0" topLeftCell="A1">
      <selection activeCell="F4" sqref="F4"/>
    </sheetView>
  </sheetViews>
  <sheetFormatPr defaultColWidth="9.140625" defaultRowHeight="12.75"/>
  <cols>
    <col min="1" max="1" width="3.28125" style="0" customWidth="1"/>
    <col min="2" max="2" width="17.7109375" style="0" customWidth="1"/>
    <col min="3" max="3" width="8.7109375" style="0" customWidth="1"/>
    <col min="4" max="4" width="15.7109375" style="0" customWidth="1"/>
    <col min="5" max="7" width="17.140625" style="0" customWidth="1"/>
    <col min="8" max="56" width="9.140625" style="170" customWidth="1"/>
  </cols>
  <sheetData>
    <row r="1" spans="1:7" ht="12.75">
      <c r="A1" s="773" t="s">
        <v>557</v>
      </c>
      <c r="B1" s="626"/>
      <c r="C1" s="626"/>
      <c r="D1" s="626"/>
      <c r="E1" s="626"/>
      <c r="F1" s="626"/>
      <c r="G1" s="626"/>
    </row>
    <row r="2" spans="1:7" ht="12.75" customHeight="1" thickBot="1">
      <c r="A2" s="771" t="s">
        <v>38</v>
      </c>
      <c r="B2" s="772"/>
      <c r="C2" s="772"/>
      <c r="D2" s="772"/>
      <c r="E2" s="772"/>
      <c r="F2" s="772"/>
      <c r="G2" s="772"/>
    </row>
    <row r="3" spans="1:7" ht="22.5">
      <c r="A3" s="770"/>
      <c r="B3" s="336"/>
      <c r="C3" s="336"/>
      <c r="D3" s="336"/>
      <c r="E3" s="331"/>
      <c r="F3" s="199" t="s">
        <v>396</v>
      </c>
      <c r="G3" s="200" t="s">
        <v>395</v>
      </c>
    </row>
    <row r="4" spans="1:7" ht="15" customHeight="1">
      <c r="A4" s="82" t="s">
        <v>537</v>
      </c>
      <c r="B4" s="741" t="s">
        <v>263</v>
      </c>
      <c r="C4" s="741"/>
      <c r="D4" s="741"/>
      <c r="E4" s="459"/>
      <c r="F4" s="127">
        <f>+ZAV!B6</f>
        <v>0</v>
      </c>
      <c r="G4" s="198">
        <f>+ZAV!C6</f>
        <v>0</v>
      </c>
    </row>
    <row r="5" spans="1:7" ht="15" customHeight="1">
      <c r="A5" s="82" t="s">
        <v>538</v>
      </c>
      <c r="B5" s="741" t="s">
        <v>427</v>
      </c>
      <c r="C5" s="741"/>
      <c r="D5" s="741"/>
      <c r="E5" s="459"/>
      <c r="F5" s="127">
        <f>+ZAV!B7</f>
        <v>0</v>
      </c>
      <c r="G5" s="198">
        <f>+ZAV!C7</f>
        <v>0</v>
      </c>
    </row>
    <row r="6" spans="1:7" ht="15" customHeight="1">
      <c r="A6" s="82" t="s">
        <v>539</v>
      </c>
      <c r="B6" s="741" t="s">
        <v>397</v>
      </c>
      <c r="C6" s="741"/>
      <c r="D6" s="741"/>
      <c r="E6" s="459"/>
      <c r="F6" s="127">
        <f>+ZAV!B8</f>
        <v>0</v>
      </c>
      <c r="G6" s="198">
        <f>+ZAV!C8</f>
        <v>0</v>
      </c>
    </row>
    <row r="7" spans="1:7" ht="15" customHeight="1">
      <c r="A7" s="82" t="s">
        <v>409</v>
      </c>
      <c r="B7" s="741" t="s">
        <v>398</v>
      </c>
      <c r="C7" s="741"/>
      <c r="D7" s="741"/>
      <c r="E7" s="459"/>
      <c r="F7" s="127">
        <f>+ZAV!B9</f>
        <v>0</v>
      </c>
      <c r="G7" s="198">
        <f>+ZAV!C9</f>
        <v>0</v>
      </c>
    </row>
    <row r="8" spans="1:7" ht="15" customHeight="1">
      <c r="A8" s="82" t="s">
        <v>430</v>
      </c>
      <c r="B8" s="741" t="s">
        <v>428</v>
      </c>
      <c r="C8" s="741"/>
      <c r="D8" s="741"/>
      <c r="E8" s="459"/>
      <c r="F8" s="127">
        <f>+ZAV!B10</f>
        <v>0</v>
      </c>
      <c r="G8" s="198">
        <f>+ZAV!C10</f>
        <v>0</v>
      </c>
    </row>
    <row r="9" spans="1:7" ht="15" customHeight="1">
      <c r="A9" s="82" t="s">
        <v>408</v>
      </c>
      <c r="B9" s="741" t="s">
        <v>552</v>
      </c>
      <c r="C9" s="741"/>
      <c r="D9" s="741"/>
      <c r="E9" s="459"/>
      <c r="F9" s="127">
        <f>+ZAV!B11</f>
        <v>0</v>
      </c>
      <c r="G9" s="198">
        <f>+ZAV!C11</f>
        <v>0</v>
      </c>
    </row>
    <row r="10" spans="1:7" ht="15" customHeight="1">
      <c r="A10" s="82" t="s">
        <v>407</v>
      </c>
      <c r="B10" s="741" t="s">
        <v>399</v>
      </c>
      <c r="C10" s="741"/>
      <c r="D10" s="741"/>
      <c r="E10" s="459"/>
      <c r="F10" s="127">
        <f>+ZAV!B12</f>
        <v>0</v>
      </c>
      <c r="G10" s="198">
        <f>+ZAV!C12</f>
        <v>0</v>
      </c>
    </row>
    <row r="11" spans="1:7" ht="15" customHeight="1">
      <c r="A11" s="82" t="s">
        <v>406</v>
      </c>
      <c r="B11" s="741" t="s">
        <v>429</v>
      </c>
      <c r="C11" s="741"/>
      <c r="D11" s="741"/>
      <c r="E11" s="459"/>
      <c r="F11" s="127">
        <f>+ZAV!B18</f>
        <v>0</v>
      </c>
      <c r="G11" s="198">
        <f>+ZAV!C18</f>
        <v>0</v>
      </c>
    </row>
    <row r="12" spans="1:7" ht="15" customHeight="1">
      <c r="A12" s="82" t="s">
        <v>403</v>
      </c>
      <c r="B12" s="741" t="s">
        <v>400</v>
      </c>
      <c r="C12" s="741"/>
      <c r="D12" s="741"/>
      <c r="E12" s="459"/>
      <c r="F12" s="127">
        <f>+ZAV!B19</f>
        <v>0</v>
      </c>
      <c r="G12" s="198">
        <f>+ZAV!C19</f>
        <v>0</v>
      </c>
    </row>
    <row r="13" spans="1:7" ht="15" customHeight="1">
      <c r="A13" s="82" t="s">
        <v>404</v>
      </c>
      <c r="B13" s="741" t="s">
        <v>401</v>
      </c>
      <c r="C13" s="741"/>
      <c r="D13" s="741"/>
      <c r="E13" s="459"/>
      <c r="F13" s="127">
        <f>+ZAV!B13</f>
        <v>0</v>
      </c>
      <c r="G13" s="198">
        <f>+ZAV!C13</f>
        <v>0</v>
      </c>
    </row>
    <row r="14" spans="1:7" ht="15" customHeight="1" thickBot="1">
      <c r="A14" s="83" t="s">
        <v>405</v>
      </c>
      <c r="B14" s="742" t="s">
        <v>402</v>
      </c>
      <c r="C14" s="742"/>
      <c r="D14" s="742"/>
      <c r="E14" s="743"/>
      <c r="F14" s="128">
        <f>+ZAV!B21</f>
        <v>0</v>
      </c>
      <c r="G14" s="284">
        <f>+ZAV!C21</f>
        <v>0</v>
      </c>
    </row>
    <row r="15" spans="1:7" ht="9" customHeight="1" thickBot="1">
      <c r="A15" s="773"/>
      <c r="B15" s="626"/>
      <c r="C15" s="626"/>
      <c r="D15" s="626"/>
      <c r="E15" s="626"/>
      <c r="F15" s="626"/>
      <c r="G15" s="626"/>
    </row>
    <row r="16" spans="1:7" ht="15" customHeight="1" thickBot="1">
      <c r="A16" s="201" t="s">
        <v>71</v>
      </c>
      <c r="B16" s="282" t="s">
        <v>279</v>
      </c>
      <c r="C16" s="774"/>
      <c r="D16" s="775"/>
      <c r="E16" s="776"/>
      <c r="F16" s="626"/>
      <c r="G16" s="626"/>
    </row>
    <row r="17" spans="1:7" ht="13.5" thickBot="1">
      <c r="A17" s="736" t="s">
        <v>39</v>
      </c>
      <c r="B17" s="737"/>
      <c r="C17" s="737"/>
      <c r="D17" s="737"/>
      <c r="E17" s="737"/>
      <c r="F17" s="737"/>
      <c r="G17" s="737"/>
    </row>
    <row r="18" spans="1:7" ht="24" customHeight="1">
      <c r="A18" s="205" t="s">
        <v>236</v>
      </c>
      <c r="B18" s="744" t="s">
        <v>40</v>
      </c>
      <c r="C18" s="745"/>
      <c r="D18" s="745"/>
      <c r="E18" s="746"/>
      <c r="F18" s="747" t="s">
        <v>235</v>
      </c>
      <c r="G18" s="748"/>
    </row>
    <row r="19" spans="1:7" ht="15.75" customHeight="1">
      <c r="A19" s="79" t="s">
        <v>537</v>
      </c>
      <c r="B19" s="735"/>
      <c r="C19" s="735"/>
      <c r="D19" s="735"/>
      <c r="E19" s="735"/>
      <c r="F19" s="733"/>
      <c r="G19" s="734"/>
    </row>
    <row r="20" spans="1:7" ht="15.75" customHeight="1">
      <c r="A20" s="79" t="s">
        <v>538</v>
      </c>
      <c r="B20" s="735"/>
      <c r="C20" s="735"/>
      <c r="D20" s="735"/>
      <c r="E20" s="735"/>
      <c r="F20" s="733"/>
      <c r="G20" s="734"/>
    </row>
    <row r="21" spans="1:7" ht="15.75" customHeight="1">
      <c r="A21" s="79" t="s">
        <v>539</v>
      </c>
      <c r="B21" s="735"/>
      <c r="C21" s="735"/>
      <c r="D21" s="735"/>
      <c r="E21" s="735"/>
      <c r="F21" s="733"/>
      <c r="G21" s="734"/>
    </row>
    <row r="22" spans="1:7" ht="15.75" customHeight="1" thickBot="1">
      <c r="A22" s="81" t="s">
        <v>409</v>
      </c>
      <c r="B22" s="738"/>
      <c r="C22" s="738"/>
      <c r="D22" s="738"/>
      <c r="E22" s="738"/>
      <c r="F22" s="739"/>
      <c r="G22" s="740"/>
    </row>
    <row r="23" spans="1:7" ht="13.5" thickBot="1">
      <c r="A23" s="736"/>
      <c r="B23" s="737"/>
      <c r="C23" s="737"/>
      <c r="D23" s="737"/>
      <c r="E23" s="737"/>
      <c r="F23" s="737"/>
      <c r="G23" s="737"/>
    </row>
    <row r="24" spans="1:7" ht="24.75" customHeight="1">
      <c r="A24" s="205" t="s">
        <v>236</v>
      </c>
      <c r="B24" s="744" t="s">
        <v>41</v>
      </c>
      <c r="C24" s="745"/>
      <c r="D24" s="745"/>
      <c r="E24" s="746"/>
      <c r="F24" s="747" t="s">
        <v>235</v>
      </c>
      <c r="G24" s="748"/>
    </row>
    <row r="25" spans="1:7" ht="15.75" customHeight="1">
      <c r="A25" s="79" t="s">
        <v>537</v>
      </c>
      <c r="B25" s="735"/>
      <c r="C25" s="735"/>
      <c r="D25" s="735"/>
      <c r="E25" s="735"/>
      <c r="F25" s="733"/>
      <c r="G25" s="734"/>
    </row>
    <row r="26" spans="1:7" ht="15.75" customHeight="1">
      <c r="A26" s="79" t="s">
        <v>538</v>
      </c>
      <c r="B26" s="735"/>
      <c r="C26" s="735"/>
      <c r="D26" s="735"/>
      <c r="E26" s="735"/>
      <c r="F26" s="733"/>
      <c r="G26" s="734"/>
    </row>
    <row r="27" spans="1:7" ht="15.75" customHeight="1">
      <c r="A27" s="79" t="s">
        <v>539</v>
      </c>
      <c r="B27" s="735"/>
      <c r="C27" s="735"/>
      <c r="D27" s="735"/>
      <c r="E27" s="735"/>
      <c r="F27" s="733"/>
      <c r="G27" s="734"/>
    </row>
    <row r="28" spans="1:7" ht="15.75" customHeight="1" thickBot="1">
      <c r="A28" s="81" t="s">
        <v>409</v>
      </c>
      <c r="B28" s="738"/>
      <c r="C28" s="738"/>
      <c r="D28" s="738"/>
      <c r="E28" s="738"/>
      <c r="F28" s="739"/>
      <c r="G28" s="740"/>
    </row>
    <row r="29" spans="1:7" ht="13.5" thickBot="1">
      <c r="A29" s="736" t="s">
        <v>410</v>
      </c>
      <c r="B29" s="737"/>
      <c r="C29" s="737"/>
      <c r="D29" s="737"/>
      <c r="E29" s="737"/>
      <c r="F29" s="737"/>
      <c r="G29" s="737"/>
    </row>
    <row r="30" spans="1:7" ht="12.75">
      <c r="A30" s="751" t="s">
        <v>411</v>
      </c>
      <c r="B30" s="752"/>
      <c r="C30" s="752"/>
      <c r="D30" s="752"/>
      <c r="E30" s="752"/>
      <c r="F30" s="752"/>
      <c r="G30" s="753"/>
    </row>
    <row r="31" spans="1:7" ht="12.75">
      <c r="A31" s="267"/>
      <c r="B31" s="64" t="s">
        <v>423</v>
      </c>
      <c r="C31" s="754" t="s">
        <v>424</v>
      </c>
      <c r="D31" s="754"/>
      <c r="E31" s="64" t="s">
        <v>570</v>
      </c>
      <c r="F31" s="64" t="s">
        <v>425</v>
      </c>
      <c r="G31" s="65" t="s">
        <v>426</v>
      </c>
    </row>
    <row r="32" spans="1:7" ht="15.75" customHeight="1">
      <c r="A32" s="66">
        <v>1</v>
      </c>
      <c r="B32" s="286"/>
      <c r="C32" s="749"/>
      <c r="D32" s="749"/>
      <c r="E32" s="68"/>
      <c r="F32" s="71"/>
      <c r="G32" s="70"/>
    </row>
    <row r="33" spans="1:7" ht="15.75" customHeight="1">
      <c r="A33" s="66">
        <v>2</v>
      </c>
      <c r="B33" s="69"/>
      <c r="C33" s="749"/>
      <c r="D33" s="749"/>
      <c r="E33" s="287"/>
      <c r="F33" s="288"/>
      <c r="G33" s="289"/>
    </row>
    <row r="34" spans="1:7" ht="15.75" customHeight="1" thickBot="1">
      <c r="A34" s="67">
        <v>3</v>
      </c>
      <c r="B34" s="290"/>
      <c r="C34" s="750"/>
      <c r="D34" s="750"/>
      <c r="E34" s="290"/>
      <c r="F34" s="72"/>
      <c r="G34" s="73"/>
    </row>
    <row r="35" spans="1:7" ht="13.5" thickBot="1">
      <c r="A35" s="755" t="s">
        <v>42</v>
      </c>
      <c r="B35" s="756"/>
      <c r="C35" s="756"/>
      <c r="D35" s="756"/>
      <c r="E35" s="756"/>
      <c r="F35" s="756"/>
      <c r="G35" s="756"/>
    </row>
    <row r="36" spans="1:7" ht="12.75">
      <c r="A36" s="757" t="s">
        <v>56</v>
      </c>
      <c r="B36" s="758"/>
      <c r="C36" s="758"/>
      <c r="D36" s="758"/>
      <c r="E36" s="758"/>
      <c r="F36" s="758"/>
      <c r="G36" s="759"/>
    </row>
    <row r="37" spans="1:7" ht="24" customHeight="1">
      <c r="A37" s="268"/>
      <c r="B37" s="760" t="s">
        <v>423</v>
      </c>
      <c r="C37" s="761"/>
      <c r="D37" s="760" t="s">
        <v>424</v>
      </c>
      <c r="E37" s="761"/>
      <c r="F37" s="74" t="s">
        <v>570</v>
      </c>
      <c r="G37" s="75" t="s">
        <v>57</v>
      </c>
    </row>
    <row r="38" spans="1:7" ht="15.75" customHeight="1">
      <c r="A38" s="66">
        <v>1</v>
      </c>
      <c r="B38" s="478"/>
      <c r="C38" s="762"/>
      <c r="D38" s="478"/>
      <c r="E38" s="762"/>
      <c r="F38" s="13"/>
      <c r="G38" s="70"/>
    </row>
    <row r="39" spans="1:7" ht="15.75" customHeight="1" thickBot="1">
      <c r="A39" s="67">
        <v>2</v>
      </c>
      <c r="B39" s="514"/>
      <c r="C39" s="763"/>
      <c r="D39" s="514"/>
      <c r="E39" s="763"/>
      <c r="F39" s="14"/>
      <c r="G39" s="73"/>
    </row>
    <row r="40" spans="1:56" s="202" customFormat="1" ht="12" thickBot="1">
      <c r="A40" s="755" t="s">
        <v>58</v>
      </c>
      <c r="B40" s="756"/>
      <c r="C40" s="756"/>
      <c r="D40" s="756"/>
      <c r="E40" s="756"/>
      <c r="F40" s="756"/>
      <c r="G40" s="756"/>
      <c r="H40" s="203"/>
      <c r="I40" s="203"/>
      <c r="J40" s="203"/>
      <c r="K40" s="203"/>
      <c r="L40" s="203"/>
      <c r="M40" s="203"/>
      <c r="N40" s="203"/>
      <c r="O40" s="203"/>
      <c r="P40" s="203"/>
      <c r="Q40" s="203"/>
      <c r="R40" s="203"/>
      <c r="S40" s="203"/>
      <c r="T40" s="203"/>
      <c r="U40" s="203"/>
      <c r="V40" s="203"/>
      <c r="W40" s="203"/>
      <c r="X40" s="203"/>
      <c r="Y40" s="203"/>
      <c r="Z40" s="203"/>
      <c r="AA40" s="203"/>
      <c r="AB40" s="203"/>
      <c r="AC40" s="203"/>
      <c r="AD40" s="203"/>
      <c r="AE40" s="203"/>
      <c r="AF40" s="203"/>
      <c r="AG40" s="203"/>
      <c r="AH40" s="203"/>
      <c r="AI40" s="203"/>
      <c r="AJ40" s="203"/>
      <c r="AK40" s="203"/>
      <c r="AL40" s="203"/>
      <c r="AM40" s="203"/>
      <c r="AN40" s="203"/>
      <c r="AO40" s="203"/>
      <c r="AP40" s="203"/>
      <c r="AQ40" s="203"/>
      <c r="AR40" s="203"/>
      <c r="AS40" s="203"/>
      <c r="AT40" s="203"/>
      <c r="AU40" s="203"/>
      <c r="AV40" s="203"/>
      <c r="AW40" s="203"/>
      <c r="AX40" s="203"/>
      <c r="AY40" s="203"/>
      <c r="AZ40" s="203"/>
      <c r="BA40" s="203"/>
      <c r="BB40" s="203"/>
      <c r="BC40" s="203"/>
      <c r="BD40" s="203"/>
    </row>
    <row r="41" spans="1:7" ht="12.75">
      <c r="A41" s="757" t="s">
        <v>59</v>
      </c>
      <c r="B41" s="758"/>
      <c r="C41" s="758"/>
      <c r="D41" s="758"/>
      <c r="E41" s="758"/>
      <c r="F41" s="758"/>
      <c r="G41" s="759"/>
    </row>
    <row r="42" spans="1:7" ht="24" customHeight="1">
      <c r="A42" s="268"/>
      <c r="B42" s="760" t="s">
        <v>423</v>
      </c>
      <c r="C42" s="761"/>
      <c r="D42" s="760" t="s">
        <v>424</v>
      </c>
      <c r="E42" s="761"/>
      <c r="F42" s="74" t="s">
        <v>570</v>
      </c>
      <c r="G42" s="75" t="s">
        <v>57</v>
      </c>
    </row>
    <row r="43" spans="1:7" ht="15.75" customHeight="1" thickBot="1">
      <c r="A43" s="67">
        <v>1</v>
      </c>
      <c r="B43" s="514"/>
      <c r="C43" s="763"/>
      <c r="D43" s="514"/>
      <c r="E43" s="763"/>
      <c r="F43" s="14"/>
      <c r="G43" s="73"/>
    </row>
    <row r="44" spans="1:7" ht="13.5" thickBot="1">
      <c r="A44" s="764" t="s">
        <v>60</v>
      </c>
      <c r="B44" s="765"/>
      <c r="C44" s="765"/>
      <c r="D44" s="765"/>
      <c r="E44" s="765"/>
      <c r="F44" s="765"/>
      <c r="G44" s="765"/>
    </row>
    <row r="45" spans="1:7" ht="12.75">
      <c r="A45" s="766" t="s">
        <v>61</v>
      </c>
      <c r="B45" s="767"/>
      <c r="C45" s="767"/>
      <c r="D45" s="767"/>
      <c r="E45" s="767"/>
      <c r="F45" s="76" t="s">
        <v>570</v>
      </c>
      <c r="G45" s="77" t="s">
        <v>571</v>
      </c>
    </row>
    <row r="46" spans="1:7" ht="13.5" thickBot="1">
      <c r="A46" s="768"/>
      <c r="B46" s="769"/>
      <c r="C46" s="769"/>
      <c r="D46" s="769"/>
      <c r="E46" s="769"/>
      <c r="F46" s="285"/>
      <c r="G46" s="78"/>
    </row>
    <row r="47" spans="1:7" ht="9" customHeight="1">
      <c r="A47" s="206" t="s">
        <v>62</v>
      </c>
      <c r="B47" s="207"/>
      <c r="C47" s="207"/>
      <c r="D47" s="207"/>
      <c r="E47" s="207"/>
      <c r="F47" s="207"/>
      <c r="G47" s="207"/>
    </row>
    <row r="48" spans="1:7" ht="9" customHeight="1">
      <c r="A48" s="206" t="s">
        <v>234</v>
      </c>
      <c r="B48" s="207"/>
      <c r="C48" s="207"/>
      <c r="D48" s="207"/>
      <c r="E48" s="207"/>
      <c r="F48" s="207"/>
      <c r="G48" s="207"/>
    </row>
    <row r="49" spans="1:10" ht="12.75">
      <c r="A49" s="658" t="s">
        <v>215</v>
      </c>
      <c r="B49" s="658"/>
      <c r="C49" s="658"/>
      <c r="D49" s="658"/>
      <c r="E49" s="658"/>
      <c r="F49" s="658"/>
      <c r="G49" s="658"/>
      <c r="H49" s="204"/>
      <c r="I49" s="204"/>
      <c r="J49" s="204"/>
    </row>
    <row r="50" spans="1:7" ht="12.75">
      <c r="A50" s="170"/>
      <c r="B50" s="170"/>
      <c r="C50" s="170"/>
      <c r="D50" s="170"/>
      <c r="E50" s="170"/>
      <c r="F50" s="170"/>
      <c r="G50" s="170"/>
    </row>
    <row r="51" spans="1:7" ht="12.75">
      <c r="A51" s="170"/>
      <c r="B51" s="170"/>
      <c r="C51" s="170"/>
      <c r="D51" s="170"/>
      <c r="E51" s="170"/>
      <c r="F51" s="170"/>
      <c r="G51" s="170"/>
    </row>
    <row r="52" spans="1:7" ht="12.75">
      <c r="A52" s="170"/>
      <c r="B52" s="170"/>
      <c r="C52" s="170"/>
      <c r="D52" s="170"/>
      <c r="E52" s="170"/>
      <c r="F52" s="170"/>
      <c r="G52" s="170"/>
    </row>
    <row r="53" spans="1:7" ht="12.75">
      <c r="A53" s="170"/>
      <c r="B53" s="170"/>
      <c r="C53" s="170"/>
      <c r="D53" s="170"/>
      <c r="E53" s="170"/>
      <c r="F53" s="170"/>
      <c r="G53" s="170"/>
    </row>
    <row r="54" spans="1:7" ht="12.75">
      <c r="A54" s="170"/>
      <c r="B54" s="170"/>
      <c r="C54" s="170"/>
      <c r="D54" s="170"/>
      <c r="E54" s="170"/>
      <c r="F54" s="170"/>
      <c r="G54" s="170"/>
    </row>
    <row r="55" spans="1:7" ht="12.75">
      <c r="A55" s="170"/>
      <c r="B55" s="170"/>
      <c r="C55" s="170"/>
      <c r="D55" s="170"/>
      <c r="E55" s="170"/>
      <c r="F55" s="170"/>
      <c r="G55" s="170"/>
    </row>
    <row r="56" spans="1:7" ht="12.75">
      <c r="A56" s="170"/>
      <c r="B56" s="170"/>
      <c r="C56" s="170"/>
      <c r="D56" s="170"/>
      <c r="E56" s="170"/>
      <c r="F56" s="170"/>
      <c r="G56" s="170"/>
    </row>
    <row r="57" spans="1:7" ht="12.75">
      <c r="A57" s="170"/>
      <c r="B57" s="170"/>
      <c r="C57" s="170"/>
      <c r="D57" s="170"/>
      <c r="E57" s="170"/>
      <c r="F57" s="170"/>
      <c r="G57" s="170"/>
    </row>
    <row r="58" spans="1:7" ht="12.75">
      <c r="A58" s="170"/>
      <c r="B58" s="170"/>
      <c r="C58" s="170"/>
      <c r="D58" s="170"/>
      <c r="E58" s="170"/>
      <c r="F58" s="170"/>
      <c r="G58" s="170"/>
    </row>
    <row r="59" spans="1:7" ht="12.75">
      <c r="A59" s="170"/>
      <c r="B59" s="170"/>
      <c r="C59" s="170"/>
      <c r="D59" s="170"/>
      <c r="E59" s="170"/>
      <c r="F59" s="170"/>
      <c r="G59" s="170"/>
    </row>
    <row r="60" spans="1:7" ht="12.75">
      <c r="A60" s="170"/>
      <c r="B60" s="170"/>
      <c r="C60" s="170"/>
      <c r="D60" s="170"/>
      <c r="E60" s="170"/>
      <c r="F60" s="170"/>
      <c r="G60" s="170"/>
    </row>
    <row r="61" spans="1:7" ht="12.75">
      <c r="A61" s="170"/>
      <c r="B61" s="170"/>
      <c r="C61" s="170"/>
      <c r="D61" s="170"/>
      <c r="E61" s="170"/>
      <c r="F61" s="170"/>
      <c r="G61" s="170"/>
    </row>
    <row r="62" spans="1:7" ht="12.75">
      <c r="A62" s="170"/>
      <c r="B62" s="170"/>
      <c r="C62" s="170"/>
      <c r="D62" s="170"/>
      <c r="E62" s="170"/>
      <c r="F62" s="170"/>
      <c r="G62" s="170"/>
    </row>
    <row r="63" spans="1:7" ht="12.75">
      <c r="A63" s="170"/>
      <c r="B63" s="170"/>
      <c r="C63" s="170"/>
      <c r="D63" s="170"/>
      <c r="E63" s="170"/>
      <c r="F63" s="170"/>
      <c r="G63" s="170"/>
    </row>
    <row r="64" spans="1:7" ht="12.75">
      <c r="A64" s="170"/>
      <c r="B64" s="170"/>
      <c r="C64" s="170"/>
      <c r="D64" s="170"/>
      <c r="E64" s="170"/>
      <c r="F64" s="170"/>
      <c r="G64" s="170"/>
    </row>
    <row r="65" s="170" customFormat="1" ht="12.75"/>
    <row r="66" s="170" customFormat="1" ht="12.75"/>
    <row r="67" s="170" customFormat="1" ht="12.75"/>
    <row r="68" s="170" customFormat="1" ht="12.75"/>
    <row r="69" s="170" customFormat="1" ht="12.75"/>
    <row r="70" s="170" customFormat="1" ht="12.75"/>
    <row r="71" s="170" customFormat="1" ht="12.75"/>
    <row r="72" s="170" customFormat="1" ht="12.75"/>
    <row r="73" s="170" customFormat="1" ht="12.75"/>
    <row r="74" s="170" customFormat="1" ht="12.75"/>
    <row r="75" s="170" customFormat="1" ht="12.75"/>
    <row r="76" s="170" customFormat="1" ht="12.75"/>
    <row r="77" s="170" customFormat="1" ht="12.75"/>
    <row r="78" s="170" customFormat="1" ht="12.75"/>
    <row r="79" s="170" customFormat="1" ht="12.75"/>
    <row r="80" s="170" customFormat="1" ht="12.75"/>
    <row r="81" s="170" customFormat="1" ht="12.75"/>
    <row r="82" s="170" customFormat="1" ht="12.75"/>
    <row r="83" s="170" customFormat="1" ht="12.75"/>
    <row r="84" s="170" customFormat="1" ht="12.75"/>
    <row r="85" s="170" customFormat="1" ht="12.75"/>
    <row r="86" s="170" customFormat="1" ht="12.75"/>
    <row r="87" s="170" customFormat="1" ht="12.75"/>
    <row r="88" s="170" customFormat="1" ht="12.75"/>
    <row r="89" s="170" customFormat="1" ht="12.75"/>
    <row r="90" s="170" customFormat="1" ht="12.75"/>
    <row r="91" s="170" customFormat="1" ht="12.75"/>
    <row r="92" s="170" customFormat="1" ht="12.75"/>
    <row r="93" s="170" customFormat="1" ht="12.75"/>
    <row r="94" s="170" customFormat="1" ht="12.75"/>
    <row r="95" s="170" customFormat="1" ht="12.75"/>
    <row r="96" s="170" customFormat="1" ht="12.75"/>
    <row r="97" s="170" customFormat="1" ht="12.75"/>
    <row r="98" s="170" customFormat="1" ht="12.75"/>
    <row r="99" s="170" customFormat="1" ht="12.75"/>
    <row r="100" s="170" customFormat="1" ht="12.75"/>
    <row r="101" s="170" customFormat="1" ht="12.75"/>
    <row r="102" s="170" customFormat="1" ht="12.75"/>
    <row r="103" s="170" customFormat="1" ht="12.75"/>
    <row r="104" s="170" customFormat="1" ht="12.75"/>
    <row r="105" s="170" customFormat="1" ht="12.75"/>
    <row r="106" s="170" customFormat="1" ht="12.75"/>
    <row r="107" s="170" customFormat="1" ht="12.75"/>
    <row r="108" s="170" customFormat="1" ht="12.75"/>
    <row r="109" s="170" customFormat="1" ht="12.75"/>
    <row r="110" s="170" customFormat="1" ht="12.75"/>
    <row r="111" s="170" customFormat="1" ht="12.75"/>
    <row r="112" s="170" customFormat="1" ht="12.75"/>
    <row r="113" s="170" customFormat="1" ht="12.75"/>
    <row r="114" s="170" customFormat="1" ht="12.75"/>
    <row r="115" s="170" customFormat="1" ht="12.75"/>
    <row r="116" s="170" customFormat="1" ht="12.75"/>
    <row r="117" s="170" customFormat="1" ht="12.75"/>
    <row r="118" s="170" customFormat="1" ht="12.75"/>
    <row r="119" s="170" customFormat="1" ht="12.75"/>
    <row r="120" s="170" customFormat="1" ht="12.75"/>
    <row r="121" s="170" customFormat="1" ht="12.75"/>
    <row r="122" s="170" customFormat="1" ht="12.75"/>
    <row r="123" s="170" customFormat="1" ht="12.75"/>
    <row r="124" s="170" customFormat="1" ht="12.75"/>
    <row r="125" s="170" customFormat="1" ht="12.75"/>
    <row r="126" s="170" customFormat="1" ht="12.75"/>
    <row r="127" s="170" customFormat="1" ht="12.75"/>
    <row r="128" s="170" customFormat="1" ht="12.75"/>
    <row r="129" s="170" customFormat="1" ht="12.75"/>
    <row r="130" s="170" customFormat="1" ht="12.75"/>
    <row r="131" s="170" customFormat="1" ht="12.75"/>
    <row r="132" s="170" customFormat="1" ht="12.75"/>
    <row r="133" s="170" customFormat="1" ht="12.75"/>
    <row r="134" s="170" customFormat="1" ht="12.75"/>
    <row r="135" s="170" customFormat="1" ht="12.75"/>
    <row r="136" s="170" customFormat="1" ht="12.75"/>
    <row r="137" s="170" customFormat="1" ht="12.75"/>
    <row r="138" s="170" customFormat="1" ht="12.75"/>
    <row r="139" s="170" customFormat="1" ht="12.75"/>
    <row r="140" s="170" customFormat="1" ht="12.75"/>
    <row r="141" s="170" customFormat="1" ht="12.75"/>
    <row r="142" s="170" customFormat="1" ht="12.75"/>
    <row r="143" s="170" customFormat="1" ht="12.75"/>
    <row r="144" s="170" customFormat="1" ht="12.75"/>
    <row r="145" s="170" customFormat="1" ht="12.75"/>
    <row r="146" s="170" customFormat="1" ht="12.75"/>
    <row r="147" s="170" customFormat="1" ht="12.75"/>
    <row r="148" s="170" customFormat="1" ht="12.75"/>
    <row r="149" s="170" customFormat="1" ht="12.75"/>
    <row r="150" s="170" customFormat="1" ht="12.75"/>
    <row r="151" s="170" customFormat="1" ht="12.75"/>
    <row r="152" s="170" customFormat="1" ht="12.75"/>
    <row r="153" s="170" customFormat="1" ht="12.75"/>
    <row r="154" s="170" customFormat="1" ht="12.75"/>
    <row r="155" s="170" customFormat="1" ht="12.75"/>
    <row r="156" s="170" customFormat="1" ht="12.75"/>
    <row r="157" s="170" customFormat="1" ht="12.75"/>
    <row r="158" s="170" customFormat="1" ht="12.75"/>
    <row r="159" s="170" customFormat="1" ht="12.75"/>
    <row r="160" s="170" customFormat="1" ht="12.75"/>
    <row r="161" s="170" customFormat="1" ht="12.75"/>
    <row r="162" s="170" customFormat="1" ht="12.75"/>
    <row r="163" s="170" customFormat="1" ht="12.75"/>
    <row r="164" s="170" customFormat="1" ht="12.75"/>
    <row r="165" s="170" customFormat="1" ht="12.75"/>
    <row r="166" s="170" customFormat="1" ht="12.75"/>
    <row r="167" s="170" customFormat="1" ht="12.75"/>
    <row r="168" s="170" customFormat="1" ht="12.75"/>
    <row r="169" s="170" customFormat="1" ht="12.75"/>
    <row r="170" s="170" customFormat="1" ht="12.75"/>
    <row r="171" s="170" customFormat="1" ht="12.75"/>
    <row r="172" s="170" customFormat="1" ht="12.75"/>
    <row r="173" s="170" customFormat="1" ht="12.75"/>
    <row r="174" s="170" customFormat="1" ht="12.75"/>
    <row r="175" s="170" customFormat="1" ht="12.75"/>
    <row r="176" s="170" customFormat="1" ht="12.75"/>
    <row r="177" s="170" customFormat="1" ht="12.75"/>
    <row r="178" s="170" customFormat="1" ht="12.75"/>
    <row r="179" s="170" customFormat="1" ht="12.75"/>
    <row r="180" s="170" customFormat="1" ht="12.75"/>
    <row r="181" s="170" customFormat="1" ht="12.75"/>
    <row r="182" s="170" customFormat="1" ht="12.75"/>
    <row r="183" s="170" customFormat="1" ht="12.75"/>
    <row r="184" s="170" customFormat="1" ht="12.75"/>
    <row r="185" s="170" customFormat="1" ht="12.75"/>
    <row r="186" s="170" customFormat="1" ht="12.75"/>
    <row r="187" s="170" customFormat="1" ht="12.75"/>
    <row r="188" s="170" customFormat="1" ht="12.75"/>
    <row r="189" s="170" customFormat="1" ht="12.75"/>
    <row r="190" s="170" customFormat="1" ht="12.75"/>
    <row r="191" s="170" customFormat="1" ht="12.75"/>
    <row r="192" s="170" customFormat="1" ht="12.75"/>
    <row r="193" s="170" customFormat="1" ht="12.75"/>
    <row r="194" s="170" customFormat="1" ht="12.75"/>
    <row r="195" s="170" customFormat="1" ht="12.75"/>
    <row r="196" s="170" customFormat="1" ht="12.75"/>
    <row r="197" s="170" customFormat="1" ht="12.75"/>
    <row r="198" s="170" customFormat="1" ht="12.75"/>
    <row r="199" s="170" customFormat="1" ht="12.75"/>
    <row r="200" s="170" customFormat="1" ht="12.75"/>
  </sheetData>
  <sheetProtection password="EF65" sheet="1" objects="1" scenarios="1"/>
  <mergeCells count="62">
    <mergeCell ref="A3:E3"/>
    <mergeCell ref="A2:G2"/>
    <mergeCell ref="A1:G1"/>
    <mergeCell ref="C16:D16"/>
    <mergeCell ref="A15:G15"/>
    <mergeCell ref="E16:G16"/>
    <mergeCell ref="A45:E46"/>
    <mergeCell ref="B4:E4"/>
    <mergeCell ref="B5:E5"/>
    <mergeCell ref="B6:E6"/>
    <mergeCell ref="B7:E7"/>
    <mergeCell ref="B8:E8"/>
    <mergeCell ref="B9:E9"/>
    <mergeCell ref="B10:E10"/>
    <mergeCell ref="B11:E11"/>
    <mergeCell ref="B12:E12"/>
    <mergeCell ref="B43:C43"/>
    <mergeCell ref="D43:E43"/>
    <mergeCell ref="A44:G44"/>
    <mergeCell ref="A40:G40"/>
    <mergeCell ref="A41:G41"/>
    <mergeCell ref="B42:C42"/>
    <mergeCell ref="D42:E42"/>
    <mergeCell ref="B38:C38"/>
    <mergeCell ref="D38:E38"/>
    <mergeCell ref="B39:C39"/>
    <mergeCell ref="D39:E39"/>
    <mergeCell ref="A35:G35"/>
    <mergeCell ref="A36:G36"/>
    <mergeCell ref="B37:C37"/>
    <mergeCell ref="D37:E37"/>
    <mergeCell ref="C32:D32"/>
    <mergeCell ref="C33:D33"/>
    <mergeCell ref="C34:D34"/>
    <mergeCell ref="A29:G29"/>
    <mergeCell ref="A30:G30"/>
    <mergeCell ref="C31:D31"/>
    <mergeCell ref="B28:E28"/>
    <mergeCell ref="F28:G28"/>
    <mergeCell ref="B13:E13"/>
    <mergeCell ref="B14:E14"/>
    <mergeCell ref="B18:E18"/>
    <mergeCell ref="F18:G18"/>
    <mergeCell ref="A23:G23"/>
    <mergeCell ref="B24:E24"/>
    <mergeCell ref="F24:G24"/>
    <mergeCell ref="B25:E25"/>
    <mergeCell ref="A49:G49"/>
    <mergeCell ref="A17:G17"/>
    <mergeCell ref="B19:E19"/>
    <mergeCell ref="F19:G19"/>
    <mergeCell ref="B20:E20"/>
    <mergeCell ref="F20:G20"/>
    <mergeCell ref="B21:E21"/>
    <mergeCell ref="F21:G21"/>
    <mergeCell ref="B22:E22"/>
    <mergeCell ref="F22:G22"/>
    <mergeCell ref="F25:G25"/>
    <mergeCell ref="B26:E26"/>
    <mergeCell ref="F26:G26"/>
    <mergeCell ref="B27:E27"/>
    <mergeCell ref="F27:G27"/>
  </mergeCells>
  <printOptions horizontalCentered="1" verticalCentered="1"/>
  <pageMargins left="0.3937007874015748" right="0.3937007874015748" top="0.5905511811023623" bottom="0.5905511811023623" header="0.5118110236220472" footer="0.5118110236220472"/>
  <pageSetup fitToHeight="1" fitToWidth="1" horizontalDpi="300" verticalDpi="300" orientation="portrait" paperSize="9" r:id="rId1"/>
</worksheet>
</file>

<file path=xl/worksheets/sheet8.xml><?xml version="1.0" encoding="utf-8"?>
<worksheet xmlns="http://schemas.openxmlformats.org/spreadsheetml/2006/main" xmlns:r="http://schemas.openxmlformats.org/officeDocument/2006/relationships">
  <dimension ref="A1:A32"/>
  <sheetViews>
    <sheetView workbookViewId="0" topLeftCell="A1">
      <selection activeCell="A1" sqref="A1"/>
    </sheetView>
  </sheetViews>
  <sheetFormatPr defaultColWidth="9.140625" defaultRowHeight="12.75"/>
  <cols>
    <col min="1" max="1" width="104.7109375" style="0" customWidth="1"/>
    <col min="2" max="54" width="9.140625" style="170" customWidth="1"/>
  </cols>
  <sheetData>
    <row r="1" ht="12.75">
      <c r="A1" s="211" t="s">
        <v>379</v>
      </c>
    </row>
    <row r="2" ht="29.25">
      <c r="A2" s="238" t="s">
        <v>152</v>
      </c>
    </row>
    <row r="3" ht="9.75" customHeight="1">
      <c r="A3" s="239" t="s">
        <v>506</v>
      </c>
    </row>
    <row r="4" ht="30" customHeight="1">
      <c r="A4" s="239" t="s">
        <v>508</v>
      </c>
    </row>
    <row r="5" ht="19.5">
      <c r="A5" s="239" t="s">
        <v>507</v>
      </c>
    </row>
    <row r="6" ht="30" customHeight="1">
      <c r="A6" s="238" t="s">
        <v>67</v>
      </c>
    </row>
    <row r="7" ht="9.75" customHeight="1">
      <c r="A7" s="240" t="s">
        <v>452</v>
      </c>
    </row>
    <row r="8" ht="9.75" customHeight="1">
      <c r="A8" s="240" t="s">
        <v>451</v>
      </c>
    </row>
    <row r="9" ht="19.5" customHeight="1">
      <c r="A9" s="238" t="s">
        <v>65</v>
      </c>
    </row>
    <row r="10" ht="9.75" customHeight="1">
      <c r="A10" s="238" t="s">
        <v>69</v>
      </c>
    </row>
    <row r="11" ht="9.75" customHeight="1">
      <c r="A11" s="238" t="s">
        <v>70</v>
      </c>
    </row>
    <row r="12" ht="9.75" customHeight="1">
      <c r="A12" s="238" t="s">
        <v>163</v>
      </c>
    </row>
    <row r="13" ht="9.75" customHeight="1">
      <c r="A13" s="240" t="s">
        <v>164</v>
      </c>
    </row>
    <row r="14" ht="60" customHeight="1">
      <c r="A14" s="238" t="s">
        <v>43</v>
      </c>
    </row>
    <row r="15" ht="30" customHeight="1">
      <c r="A15" s="240" t="s">
        <v>378</v>
      </c>
    </row>
    <row r="16" ht="49.5" customHeight="1">
      <c r="A16" s="238" t="s">
        <v>44</v>
      </c>
    </row>
    <row r="17" ht="10.5" customHeight="1">
      <c r="A17" s="241" t="s">
        <v>341</v>
      </c>
    </row>
    <row r="18" ht="19.5" customHeight="1">
      <c r="A18" s="240" t="s">
        <v>340</v>
      </c>
    </row>
    <row r="19" ht="19.5" customHeight="1">
      <c r="A19" s="240" t="s">
        <v>342</v>
      </c>
    </row>
    <row r="20" ht="49.5" customHeight="1">
      <c r="A20" s="240" t="s">
        <v>501</v>
      </c>
    </row>
    <row r="21" ht="9.75" customHeight="1">
      <c r="A21" s="240" t="s">
        <v>502</v>
      </c>
    </row>
    <row r="22" ht="79.5" customHeight="1">
      <c r="A22" s="238" t="s">
        <v>299</v>
      </c>
    </row>
    <row r="23" ht="44.25" customHeight="1">
      <c r="A23" s="238" t="s">
        <v>300</v>
      </c>
    </row>
    <row r="24" ht="69.75" customHeight="1">
      <c r="A24" s="238" t="s">
        <v>101</v>
      </c>
    </row>
    <row r="25" ht="49.5" customHeight="1">
      <c r="A25" s="238" t="s">
        <v>364</v>
      </c>
    </row>
    <row r="26" ht="19.5" customHeight="1">
      <c r="A26" s="238" t="s">
        <v>312</v>
      </c>
    </row>
    <row r="27" ht="19.5" customHeight="1">
      <c r="A27" s="238" t="s">
        <v>313</v>
      </c>
    </row>
    <row r="28" ht="12.75">
      <c r="A28" s="237" t="s">
        <v>504</v>
      </c>
    </row>
    <row r="29" ht="12.75">
      <c r="A29" s="170"/>
    </row>
    <row r="30" ht="12.75">
      <c r="A30" s="170"/>
    </row>
    <row r="31" ht="12.75">
      <c r="A31" s="170"/>
    </row>
    <row r="32" ht="12.75">
      <c r="A32" s="170"/>
    </row>
    <row r="33" s="170" customFormat="1" ht="12.75"/>
    <row r="34" s="170" customFormat="1" ht="12.75"/>
    <row r="35" s="170" customFormat="1" ht="12.75"/>
    <row r="36" s="170" customFormat="1" ht="12.75"/>
    <row r="37" s="170" customFormat="1" ht="12.75"/>
    <row r="38" s="170" customFormat="1" ht="12.75"/>
    <row r="39" s="170" customFormat="1" ht="12.75"/>
    <row r="40" s="170" customFormat="1" ht="12.75"/>
    <row r="41" s="170" customFormat="1" ht="12.75"/>
    <row r="42" s="170" customFormat="1" ht="12.75"/>
    <row r="43" s="170" customFormat="1" ht="12.75"/>
    <row r="44" s="170" customFormat="1" ht="12.75"/>
    <row r="45" s="170" customFormat="1" ht="12.75"/>
    <row r="46" s="170" customFormat="1" ht="12.75"/>
    <row r="47" s="170" customFormat="1" ht="12.75"/>
    <row r="48" s="170" customFormat="1" ht="12.75"/>
    <row r="49" s="170" customFormat="1" ht="12.75"/>
    <row r="50" s="170" customFormat="1" ht="12.75"/>
    <row r="51" s="170" customFormat="1" ht="12.75"/>
    <row r="52" s="170" customFormat="1" ht="12.75"/>
    <row r="53" s="170" customFormat="1" ht="12.75"/>
    <row r="54" s="170" customFormat="1" ht="12.75"/>
    <row r="55" s="170" customFormat="1" ht="12.75"/>
    <row r="56" s="170" customFormat="1" ht="12.75"/>
    <row r="57" s="170" customFormat="1" ht="12.75"/>
    <row r="58" s="170" customFormat="1" ht="12.75"/>
    <row r="59" s="170" customFormat="1" ht="12.75"/>
    <row r="60" s="170" customFormat="1" ht="12.75"/>
    <row r="61" s="170" customFormat="1" ht="12.75"/>
    <row r="62" s="170" customFormat="1" ht="12.75"/>
    <row r="63" s="170" customFormat="1" ht="12.75"/>
    <row r="64" s="170" customFormat="1" ht="12.75"/>
    <row r="65" s="170" customFormat="1" ht="12.75"/>
    <row r="66" s="170" customFormat="1" ht="12.75"/>
    <row r="67" s="170" customFormat="1" ht="12.75"/>
    <row r="68" s="170" customFormat="1" ht="12.75"/>
    <row r="69" s="170" customFormat="1" ht="12.75"/>
    <row r="70" s="170" customFormat="1" ht="12.75"/>
    <row r="71" s="170" customFormat="1" ht="12.75"/>
    <row r="72" s="170" customFormat="1" ht="12.75"/>
    <row r="73" s="170" customFormat="1" ht="12.75"/>
    <row r="74" s="170" customFormat="1" ht="12.75"/>
    <row r="75" s="170" customFormat="1" ht="12.75"/>
    <row r="76" s="170" customFormat="1" ht="12.75"/>
    <row r="77" s="170" customFormat="1" ht="12.75"/>
    <row r="78" s="170" customFormat="1" ht="12.75"/>
    <row r="79" s="170" customFormat="1" ht="12.75"/>
    <row r="80" s="170" customFormat="1" ht="12.75"/>
    <row r="81" s="170" customFormat="1" ht="12.75"/>
    <row r="82" s="170" customFormat="1" ht="12.75"/>
    <row r="83" s="170" customFormat="1" ht="12.75"/>
    <row r="84" s="170" customFormat="1" ht="12.75"/>
    <row r="85" s="170" customFormat="1" ht="12.75"/>
    <row r="86" s="170" customFormat="1" ht="12.75"/>
    <row r="87" s="170" customFormat="1" ht="12.75"/>
    <row r="88" s="170" customFormat="1" ht="12.75"/>
    <row r="89" s="170" customFormat="1" ht="12.75"/>
    <row r="90" s="170" customFormat="1" ht="12.75"/>
    <row r="91" s="170" customFormat="1" ht="12.75"/>
    <row r="92" s="170" customFormat="1" ht="12.75"/>
    <row r="93" s="170" customFormat="1" ht="12.75"/>
    <row r="94" s="170" customFormat="1" ht="12.75"/>
    <row r="95" s="170" customFormat="1" ht="12.75"/>
    <row r="96" s="170" customFormat="1" ht="12.75"/>
    <row r="97" s="170" customFormat="1" ht="12.75"/>
    <row r="98" s="170" customFormat="1" ht="12.75"/>
    <row r="99" s="170" customFormat="1" ht="12.75"/>
    <row r="100" s="170" customFormat="1" ht="12.75"/>
    <row r="101" s="170" customFormat="1" ht="12.75"/>
    <row r="102" s="170" customFormat="1" ht="12.75"/>
    <row r="103" s="170" customFormat="1" ht="12.75"/>
    <row r="104" s="170" customFormat="1" ht="12.75"/>
    <row r="105" s="170" customFormat="1" ht="12.75"/>
    <row r="106" s="170" customFormat="1" ht="12.75"/>
    <row r="107" s="170" customFormat="1" ht="12.75"/>
    <row r="108" s="170" customFormat="1" ht="12.75"/>
    <row r="109" s="170" customFormat="1" ht="12.75"/>
    <row r="110" s="170" customFormat="1" ht="12.75"/>
    <row r="111" s="170" customFormat="1" ht="12.75"/>
    <row r="112" s="170" customFormat="1" ht="12.75"/>
    <row r="113" s="170" customFormat="1" ht="12.75"/>
    <row r="114" s="170" customFormat="1" ht="12.75"/>
    <row r="115" s="170" customFormat="1" ht="12.75"/>
    <row r="116" s="170" customFormat="1" ht="12.75"/>
    <row r="117" s="170" customFormat="1" ht="12.75"/>
    <row r="118" s="170" customFormat="1" ht="12.75"/>
    <row r="119" s="170" customFormat="1" ht="12.75"/>
    <row r="120" s="170" customFormat="1" ht="12.75"/>
    <row r="121" s="170" customFormat="1" ht="12.75"/>
    <row r="122" s="170" customFormat="1" ht="12.75"/>
    <row r="123" s="170" customFormat="1" ht="12.75"/>
    <row r="124" s="170" customFormat="1" ht="12.75"/>
    <row r="125" s="170" customFormat="1" ht="12.75"/>
    <row r="126" s="170" customFormat="1" ht="12.75"/>
    <row r="127" s="170" customFormat="1" ht="12.75"/>
    <row r="128" s="170" customFormat="1" ht="12.75"/>
    <row r="129" s="170" customFormat="1" ht="12.75"/>
    <row r="130" s="170" customFormat="1" ht="12.75"/>
    <row r="131" s="170" customFormat="1" ht="12.75"/>
    <row r="132" s="170" customFormat="1" ht="12.75"/>
    <row r="133" s="170" customFormat="1" ht="12.75"/>
    <row r="134" s="170" customFormat="1" ht="12.75"/>
    <row r="135" s="170" customFormat="1" ht="12.75"/>
    <row r="136" s="170" customFormat="1" ht="12.75"/>
    <row r="137" s="170" customFormat="1" ht="12.75"/>
    <row r="138" s="170" customFormat="1" ht="12.75"/>
    <row r="139" s="170" customFormat="1" ht="12.75"/>
    <row r="140" s="170" customFormat="1" ht="12.75"/>
    <row r="141" s="170" customFormat="1" ht="12.75"/>
    <row r="142" s="170" customFormat="1" ht="12.75"/>
    <row r="143" s="170" customFormat="1" ht="12.75"/>
    <row r="144" s="170" customFormat="1" ht="12.75"/>
    <row r="145" s="170" customFormat="1" ht="12.75"/>
    <row r="146" s="170" customFormat="1" ht="12.75"/>
    <row r="147" s="170" customFormat="1" ht="12.75"/>
    <row r="148" s="170" customFormat="1" ht="12.75"/>
    <row r="149" s="170" customFormat="1" ht="12.75"/>
    <row r="150" s="170" customFormat="1" ht="12.75"/>
    <row r="151" s="170" customFormat="1" ht="12.75"/>
    <row r="152" s="170" customFormat="1" ht="12.75"/>
    <row r="153" s="170" customFormat="1" ht="12.75"/>
    <row r="154" s="170" customFormat="1" ht="12.75"/>
    <row r="155" s="170" customFormat="1" ht="12.75"/>
    <row r="156" s="170" customFormat="1" ht="12.75"/>
    <row r="157" s="170" customFormat="1" ht="12.75"/>
    <row r="158" s="170" customFormat="1" ht="12.75"/>
    <row r="159" s="170" customFormat="1" ht="12.75"/>
    <row r="160" s="170" customFormat="1" ht="12.75"/>
    <row r="161" s="170" customFormat="1" ht="12.75"/>
    <row r="162" s="170" customFormat="1" ht="12.75"/>
    <row r="163" s="170" customFormat="1" ht="12.75"/>
    <row r="164" s="170" customFormat="1" ht="12.75"/>
    <row r="165" s="170" customFormat="1" ht="12.75"/>
    <row r="166" s="170" customFormat="1" ht="12.75"/>
    <row r="167" s="170" customFormat="1" ht="12.75"/>
    <row r="168" s="170" customFormat="1" ht="12.75"/>
    <row r="169" s="170" customFormat="1" ht="12.75"/>
    <row r="170" s="170" customFormat="1" ht="12.75"/>
    <row r="171" s="170" customFormat="1" ht="12.75"/>
    <row r="172" s="170" customFormat="1" ht="12.75"/>
    <row r="173" s="170" customFormat="1" ht="12.75"/>
    <row r="174" s="170" customFormat="1" ht="12.75"/>
    <row r="175" s="170" customFormat="1" ht="12.75"/>
    <row r="176" s="170" customFormat="1" ht="12.75"/>
    <row r="177" s="170" customFormat="1" ht="12.75"/>
    <row r="178" s="170" customFormat="1" ht="12.75"/>
    <row r="179" s="170" customFormat="1" ht="12.75"/>
    <row r="180" s="170" customFormat="1" ht="12.75"/>
    <row r="181" s="170" customFormat="1" ht="12.75"/>
    <row r="182" s="170" customFormat="1" ht="12.75"/>
    <row r="183" s="170" customFormat="1" ht="12.75"/>
    <row r="184" s="170" customFormat="1" ht="12.75"/>
    <row r="185" s="170" customFormat="1" ht="12.75"/>
    <row r="186" s="170" customFormat="1" ht="12.75"/>
    <row r="187" s="170" customFormat="1" ht="12.75"/>
    <row r="188" s="170" customFormat="1" ht="12.75"/>
    <row r="189" s="170" customFormat="1" ht="12.75"/>
    <row r="190" s="170" customFormat="1" ht="12.75"/>
    <row r="191" s="170" customFormat="1" ht="12.75"/>
    <row r="192" s="170" customFormat="1" ht="12.75"/>
    <row r="193" s="170" customFormat="1" ht="12.75"/>
    <row r="194" s="170" customFormat="1" ht="12.75"/>
    <row r="195" s="170" customFormat="1" ht="12.75"/>
    <row r="196" s="170" customFormat="1" ht="12.75"/>
    <row r="197" s="170" customFormat="1" ht="12.75"/>
    <row r="198" s="170" customFormat="1" ht="12.75"/>
    <row r="199" s="170" customFormat="1" ht="12.75"/>
    <row r="200" s="170" customFormat="1" ht="12.75"/>
    <row r="201" s="170" customFormat="1" ht="12.75"/>
    <row r="202" s="170" customFormat="1" ht="12.75"/>
    <row r="203" s="170" customFormat="1" ht="12.75"/>
    <row r="204" s="170" customFormat="1" ht="12.75"/>
    <row r="205" s="170" customFormat="1" ht="12.75"/>
    <row r="206" s="170" customFormat="1" ht="12.75"/>
    <row r="207" s="170" customFormat="1" ht="12.75"/>
    <row r="208" s="170" customFormat="1" ht="12.75"/>
    <row r="209" s="170" customFormat="1" ht="12.75"/>
    <row r="210" s="170" customFormat="1" ht="12.75"/>
    <row r="211" s="170" customFormat="1" ht="12.75"/>
    <row r="212" s="170" customFormat="1" ht="12.75"/>
    <row r="213" s="170" customFormat="1" ht="12.75"/>
    <row r="214" s="170" customFormat="1" ht="12.75"/>
    <row r="215" s="170" customFormat="1" ht="12.75"/>
    <row r="216" s="170" customFormat="1" ht="12.75"/>
    <row r="217" s="170" customFormat="1" ht="12.75"/>
    <row r="218" s="170" customFormat="1" ht="12.75"/>
    <row r="219" s="170" customFormat="1" ht="12.75"/>
    <row r="220" s="170" customFormat="1" ht="12.75"/>
    <row r="221" s="170" customFormat="1" ht="12.75"/>
    <row r="222" s="170" customFormat="1" ht="12.75"/>
    <row r="223" s="170" customFormat="1" ht="12.75"/>
    <row r="224" s="170" customFormat="1" ht="12.75"/>
    <row r="225" s="170" customFormat="1" ht="12.75"/>
    <row r="226" s="170" customFormat="1" ht="12.75"/>
    <row r="227" s="170" customFormat="1" ht="12.75"/>
    <row r="228" s="170" customFormat="1" ht="12.75"/>
    <row r="229" s="170" customFormat="1" ht="12.75"/>
    <row r="230" s="170" customFormat="1" ht="12.75"/>
    <row r="231" s="170" customFormat="1" ht="12.75"/>
    <row r="232" s="170" customFormat="1" ht="12.75"/>
  </sheetData>
  <printOptions horizontalCentered="1" verticalCentered="1"/>
  <pageMargins left="0.3937007874015748" right="0.3937007874015748" top="0.3937007874015748" bottom="0.3937007874015748" header="0.5118110236220472" footer="0.5118110236220472"/>
  <pageSetup horizontalDpi="300" verticalDpi="300" orientation="portrait" paperSize="9" r:id="rId1"/>
</worksheet>
</file>

<file path=xl/worksheets/sheet9.xml><?xml version="1.0" encoding="utf-8"?>
<worksheet xmlns="http://schemas.openxmlformats.org/spreadsheetml/2006/main" xmlns:r="http://schemas.openxmlformats.org/officeDocument/2006/relationships">
  <dimension ref="A1:A48"/>
  <sheetViews>
    <sheetView workbookViewId="0" topLeftCell="A1">
      <selection activeCell="A1" sqref="A1"/>
    </sheetView>
  </sheetViews>
  <sheetFormatPr defaultColWidth="9.140625" defaultRowHeight="12.75"/>
  <cols>
    <col min="1" max="1" width="104.7109375" style="243" customWidth="1"/>
    <col min="2" max="13" width="9.140625" style="242" customWidth="1"/>
    <col min="14" max="16384" width="9.140625" style="243" customWidth="1"/>
  </cols>
  <sheetData>
    <row r="1" ht="19.5">
      <c r="A1" s="239" t="s">
        <v>503</v>
      </c>
    </row>
    <row r="2" ht="29.25">
      <c r="A2" s="238" t="s">
        <v>314</v>
      </c>
    </row>
    <row r="3" ht="29.25">
      <c r="A3" s="238" t="s">
        <v>147</v>
      </c>
    </row>
    <row r="4" ht="18.75">
      <c r="A4" s="238" t="s">
        <v>146</v>
      </c>
    </row>
    <row r="5" ht="67.5">
      <c r="A5" s="238" t="s">
        <v>514</v>
      </c>
    </row>
    <row r="6" ht="48.75">
      <c r="A6" s="238" t="s">
        <v>338</v>
      </c>
    </row>
    <row r="7" ht="29.25">
      <c r="A7" s="238" t="s">
        <v>339</v>
      </c>
    </row>
    <row r="8" ht="11.25">
      <c r="A8" s="235" t="s">
        <v>505</v>
      </c>
    </row>
    <row r="9" ht="9.75">
      <c r="A9" s="238" t="s">
        <v>148</v>
      </c>
    </row>
    <row r="10" ht="27.75">
      <c r="A10" s="238" t="s">
        <v>107</v>
      </c>
    </row>
    <row r="11" ht="9.75">
      <c r="A11" s="238" t="s">
        <v>106</v>
      </c>
    </row>
    <row r="12" ht="9.75">
      <c r="A12" s="238" t="s">
        <v>105</v>
      </c>
    </row>
    <row r="13" ht="9.75">
      <c r="A13" s="238" t="s">
        <v>108</v>
      </c>
    </row>
    <row r="14" ht="18.75">
      <c r="A14" s="238" t="s">
        <v>466</v>
      </c>
    </row>
    <row r="15" ht="9.75">
      <c r="A15" s="238" t="s">
        <v>467</v>
      </c>
    </row>
    <row r="16" ht="9.75">
      <c r="A16" s="238" t="s">
        <v>472</v>
      </c>
    </row>
    <row r="17" ht="9.75">
      <c r="A17" s="238" t="s">
        <v>468</v>
      </c>
    </row>
    <row r="18" ht="9.75">
      <c r="A18" s="238" t="s">
        <v>469</v>
      </c>
    </row>
    <row r="19" ht="9.75">
      <c r="A19" s="238" t="s">
        <v>470</v>
      </c>
    </row>
    <row r="20" ht="9.75">
      <c r="A20" s="238" t="s">
        <v>471</v>
      </c>
    </row>
    <row r="21" ht="9.75">
      <c r="A21" s="238" t="s">
        <v>486</v>
      </c>
    </row>
    <row r="22" ht="9.75">
      <c r="A22" s="238" t="s">
        <v>485</v>
      </c>
    </row>
    <row r="23" ht="27.75">
      <c r="A23" s="238" t="s">
        <v>474</v>
      </c>
    </row>
    <row r="24" ht="27.75">
      <c r="A24" s="238" t="s">
        <v>475</v>
      </c>
    </row>
    <row r="25" ht="9.75">
      <c r="A25" s="238" t="s">
        <v>476</v>
      </c>
    </row>
    <row r="26" ht="9.75">
      <c r="A26" s="238" t="s">
        <v>477</v>
      </c>
    </row>
    <row r="27" ht="9.75">
      <c r="A27" s="238" t="s">
        <v>478</v>
      </c>
    </row>
    <row r="28" ht="9.75">
      <c r="A28" s="238" t="s">
        <v>479</v>
      </c>
    </row>
    <row r="29" ht="9.75">
      <c r="A29" s="238" t="s">
        <v>480</v>
      </c>
    </row>
    <row r="30" ht="9.75">
      <c r="A30" s="238" t="s">
        <v>481</v>
      </c>
    </row>
    <row r="31" ht="9.75">
      <c r="A31" s="238" t="s">
        <v>482</v>
      </c>
    </row>
    <row r="32" ht="9.75">
      <c r="A32" s="238" t="s">
        <v>483</v>
      </c>
    </row>
    <row r="33" ht="18.75">
      <c r="A33" s="238" t="s">
        <v>484</v>
      </c>
    </row>
    <row r="34" ht="18.75" customHeight="1">
      <c r="A34" s="238" t="s">
        <v>473</v>
      </c>
    </row>
    <row r="35" ht="9.75">
      <c r="A35" s="238" t="s">
        <v>487</v>
      </c>
    </row>
    <row r="36" ht="27.75">
      <c r="A36" s="238" t="s">
        <v>171</v>
      </c>
    </row>
    <row r="37" ht="9.75">
      <c r="A37" s="238" t="s">
        <v>172</v>
      </c>
    </row>
    <row r="38" ht="9.75">
      <c r="A38" s="238" t="s">
        <v>173</v>
      </c>
    </row>
    <row r="39" ht="9.75">
      <c r="A39" s="238" t="s">
        <v>174</v>
      </c>
    </row>
    <row r="40" ht="9.75">
      <c r="A40" s="238" t="s">
        <v>175</v>
      </c>
    </row>
    <row r="41" ht="9.75">
      <c r="A41" s="238" t="s">
        <v>177</v>
      </c>
    </row>
    <row r="42" ht="9.75">
      <c r="A42" s="238" t="s">
        <v>176</v>
      </c>
    </row>
    <row r="43" ht="9.75">
      <c r="A43" s="238" t="s">
        <v>179</v>
      </c>
    </row>
    <row r="44" ht="18.75">
      <c r="A44" s="238" t="s">
        <v>178</v>
      </c>
    </row>
    <row r="45" ht="12.75">
      <c r="A45" s="237" t="s">
        <v>145</v>
      </c>
    </row>
    <row r="46" ht="9.75">
      <c r="A46" s="242"/>
    </row>
    <row r="47" ht="9.75">
      <c r="A47" s="242"/>
    </row>
    <row r="48" ht="9.75">
      <c r="A48" s="242"/>
    </row>
    <row r="49" s="242" customFormat="1" ht="9.75"/>
    <row r="50" s="242" customFormat="1" ht="9.75"/>
    <row r="51" s="242" customFormat="1" ht="9.75"/>
    <row r="52" s="242" customFormat="1" ht="9.75"/>
    <row r="53" s="242" customFormat="1" ht="9.75"/>
    <row r="54" s="242" customFormat="1" ht="9.75"/>
    <row r="55" s="242" customFormat="1" ht="9.75"/>
    <row r="56" s="242" customFormat="1" ht="9.75"/>
    <row r="57" s="242" customFormat="1" ht="9.75"/>
    <row r="58" s="242" customFormat="1" ht="9.75"/>
    <row r="59" s="242" customFormat="1" ht="9.75"/>
    <row r="60" s="242" customFormat="1" ht="9.75"/>
    <row r="61" s="242" customFormat="1" ht="9.75"/>
    <row r="62" s="242" customFormat="1" ht="9.75"/>
    <row r="63" s="242" customFormat="1" ht="9.75"/>
    <row r="64" s="242" customFormat="1" ht="9.75"/>
    <row r="65" s="242" customFormat="1" ht="9.75"/>
    <row r="66" s="242" customFormat="1" ht="9.75"/>
    <row r="67" s="242" customFormat="1" ht="9.75"/>
    <row r="68" s="242" customFormat="1" ht="9.75"/>
    <row r="69" s="242" customFormat="1" ht="9.75"/>
    <row r="70" s="242" customFormat="1" ht="9.75"/>
    <row r="71" s="242" customFormat="1" ht="9.75"/>
    <row r="72" s="242" customFormat="1" ht="9.75"/>
    <row r="73" s="242" customFormat="1" ht="9.75"/>
    <row r="74" s="242" customFormat="1" ht="9.75"/>
    <row r="75" s="242" customFormat="1" ht="9.75"/>
    <row r="76" s="242" customFormat="1" ht="9.75"/>
    <row r="77" s="242" customFormat="1" ht="9.75"/>
    <row r="78" s="242" customFormat="1" ht="9.75"/>
    <row r="79" s="242" customFormat="1" ht="9.75"/>
    <row r="80" s="242" customFormat="1" ht="9.75"/>
    <row r="81" s="242" customFormat="1" ht="9.75"/>
    <row r="82" s="242" customFormat="1" ht="9.75"/>
    <row r="83" s="242" customFormat="1" ht="9.75"/>
    <row r="84" s="242" customFormat="1" ht="9.75"/>
    <row r="85" s="242" customFormat="1" ht="9.75"/>
    <row r="86" s="242" customFormat="1" ht="9.75"/>
    <row r="87" s="242" customFormat="1" ht="9.75"/>
    <row r="88" s="242" customFormat="1" ht="9.75"/>
    <row r="89" s="242" customFormat="1" ht="9.75"/>
    <row r="90" s="242" customFormat="1" ht="9.75"/>
    <row r="91" s="242" customFormat="1" ht="9.75"/>
    <row r="92" s="242" customFormat="1" ht="9.75"/>
    <row r="93" s="242" customFormat="1" ht="9.75"/>
    <row r="94" s="242" customFormat="1" ht="9.75"/>
    <row r="95" s="242" customFormat="1" ht="9.75"/>
    <row r="96" s="242" customFormat="1" ht="9.75"/>
    <row r="97" s="242" customFormat="1" ht="9.75"/>
    <row r="98" s="242" customFormat="1" ht="9.75"/>
    <row r="99" s="242" customFormat="1" ht="9.75"/>
    <row r="100" s="242" customFormat="1" ht="9.75"/>
    <row r="101" s="242" customFormat="1" ht="9.75"/>
    <row r="102" s="242" customFormat="1" ht="9.75"/>
    <row r="103" s="242" customFormat="1" ht="9.75"/>
    <row r="104" s="242" customFormat="1" ht="9.75"/>
    <row r="105" s="242" customFormat="1" ht="9.75"/>
    <row r="106" s="242" customFormat="1" ht="9.75"/>
    <row r="107" s="242" customFormat="1" ht="9.75"/>
    <row r="108" s="242" customFormat="1" ht="9.75"/>
    <row r="109" s="242" customFormat="1" ht="9.75"/>
    <row r="110" s="242" customFormat="1" ht="9.75"/>
    <row r="111" s="242" customFormat="1" ht="9.75"/>
    <row r="112" s="242" customFormat="1" ht="9.75"/>
    <row r="113" s="242" customFormat="1" ht="9.75"/>
  </sheetData>
  <sheetProtection password="EF65" sheet="1" objects="1" scenarios="1"/>
  <printOptions horizontalCentered="1" verticalCentered="1"/>
  <pageMargins left="0.3937007874015748" right="0.3937007874015748" top="0.3937007874015748" bottom="0.3937007874015748" header="0.5118110236220472" footer="0.5118110236220472"/>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Aspekt HM s.r.o.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25.2.2002</dc:subject>
  <dc:creator>Martin Štěpán</dc:creator>
  <cp:keywords/>
  <dc:description/>
  <cp:lastModifiedBy>Martin Štěpán</cp:lastModifiedBy>
  <cp:lastPrinted>2004-02-06T16:08:02Z</cp:lastPrinted>
  <dcterms:created xsi:type="dcterms:W3CDTF">2000-01-30T17:10:20Z</dcterms:created>
  <dcterms:modified xsi:type="dcterms:W3CDTF">2004-05-21T12:13:16Z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1963710700</vt:i4>
  </property>
  <property fmtid="{D5CDD505-2E9C-101B-9397-08002B2CF9AE}" pid="3" name="_EmailSubject">
    <vt:lpwstr>Pokyny</vt:lpwstr>
  </property>
  <property fmtid="{D5CDD505-2E9C-101B-9397-08002B2CF9AE}" pid="4" name="_AuthorEmail">
    <vt:lpwstr>mik@notia.cz</vt:lpwstr>
  </property>
  <property fmtid="{D5CDD505-2E9C-101B-9397-08002B2CF9AE}" pid="5" name="_AuthorEmailDisplayName">
    <vt:lpwstr>Michalis Michailidis</vt:lpwstr>
  </property>
  <property fmtid="{D5CDD505-2E9C-101B-9397-08002B2CF9AE}" pid="6" name="_ReviewingToolsShownOnce">
    <vt:lpwstr/>
  </property>
</Properties>
</file>